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4100"/>
  </bookViews>
  <sheets>
    <sheet name="Приложение 2026" sheetId="1" r:id="rId1"/>
  </sheets>
  <definedNames>
    <definedName name="_xlnm.Print_Area" localSheetId="0">'Приложение 2026'!$C$1:$D$53</definedName>
    <definedName name="_xlnm.Print_Titles" localSheetId="0">'Приложение 2026'!$C:$C,'Приложение 2026'!$4:$5</definedName>
  </definedNames>
  <calcPr calcId="162913"/>
</workbook>
</file>

<file path=xl/calcChain.xml><?xml version="1.0" encoding="utf-8"?>
<calcChain xmlns="http://schemas.openxmlformats.org/spreadsheetml/2006/main">
  <c r="E52" i="1" l="1"/>
  <c r="E51" i="1"/>
  <c r="E40" i="1"/>
  <c r="E39" i="1"/>
  <c r="E31" i="1"/>
  <c r="E30" i="1"/>
  <c r="E29" i="1"/>
  <c r="E28" i="1"/>
  <c r="E27" i="1"/>
  <c r="E26" i="1"/>
  <c r="E25" i="1"/>
  <c r="E23" i="1"/>
  <c r="E21" i="1"/>
  <c r="E18" i="1"/>
  <c r="E16" i="1"/>
  <c r="E8" i="1"/>
  <c r="D26" i="1" l="1"/>
  <c r="D40" i="1" l="1"/>
  <c r="W51" i="1"/>
  <c r="W52" i="1"/>
  <c r="W25" i="1"/>
  <c r="W28" i="1"/>
  <c r="W29" i="1"/>
  <c r="W30" i="1"/>
  <c r="W31" i="1"/>
  <c r="W18" i="1"/>
  <c r="W21" i="1"/>
  <c r="E61" i="1"/>
  <c r="E58" i="1"/>
  <c r="K40" i="1"/>
  <c r="K39" i="1" s="1"/>
  <c r="K27" i="1"/>
  <c r="K22" i="1"/>
  <c r="K16" i="1"/>
  <c r="K8" i="1" s="1"/>
  <c r="K53" i="1" l="1"/>
  <c r="D22" i="1"/>
  <c r="E22" i="1" s="1"/>
  <c r="E53" i="1" s="1"/>
  <c r="D39" i="1"/>
  <c r="D8" i="1"/>
  <c r="D51" i="1"/>
  <c r="D28" i="1"/>
  <c r="D53" i="1" l="1"/>
  <c r="D61" i="1"/>
  <c r="D58" i="1"/>
  <c r="U53" i="1"/>
  <c r="T53" i="1"/>
  <c r="S53" i="1"/>
  <c r="P53" i="1"/>
  <c r="O53" i="1"/>
  <c r="N53" i="1"/>
  <c r="M53" i="1"/>
  <c r="L53" i="1"/>
  <c r="V52" i="1"/>
  <c r="Q52" i="1"/>
  <c r="Q51" i="1"/>
  <c r="V51" i="1"/>
  <c r="Q50" i="1"/>
  <c r="V50" i="1" s="1"/>
  <c r="Q49" i="1"/>
  <c r="V49" i="1" s="1"/>
  <c r="Q48" i="1"/>
  <c r="V48" i="1" s="1"/>
  <c r="Q47" i="1"/>
  <c r="V47" i="1" s="1"/>
  <c r="Q46" i="1"/>
  <c r="V46" i="1" s="1"/>
  <c r="Q45" i="1"/>
  <c r="V45" i="1" s="1"/>
  <c r="Q44" i="1"/>
  <c r="V44" i="1" s="1"/>
  <c r="Q43" i="1"/>
  <c r="V43" i="1" s="1"/>
  <c r="Q42" i="1"/>
  <c r="V42" i="1" s="1"/>
  <c r="Q41" i="1"/>
  <c r="V41" i="1" s="1"/>
  <c r="Q40" i="1"/>
  <c r="J39" i="1"/>
  <c r="I39" i="1"/>
  <c r="H39" i="1"/>
  <c r="H53" i="1" s="1"/>
  <c r="G39" i="1"/>
  <c r="F39" i="1"/>
  <c r="V38" i="1"/>
  <c r="Q38" i="1"/>
  <c r="V37" i="1"/>
  <c r="Q37" i="1"/>
  <c r="V36" i="1"/>
  <c r="Q36" i="1"/>
  <c r="V35" i="1"/>
  <c r="Q35" i="1"/>
  <c r="V34" i="1"/>
  <c r="Q34" i="1"/>
  <c r="V33" i="1"/>
  <c r="Q33" i="1"/>
  <c r="V32" i="1"/>
  <c r="Q32" i="1"/>
  <c r="V31" i="1"/>
  <c r="Q31" i="1"/>
  <c r="V30" i="1"/>
  <c r="Q30" i="1"/>
  <c r="V29" i="1"/>
  <c r="Q29" i="1"/>
  <c r="V28" i="1"/>
  <c r="Q28" i="1"/>
  <c r="Q27" i="1"/>
  <c r="Q26" i="1"/>
  <c r="V26" i="1"/>
  <c r="W26" i="1" s="1"/>
  <c r="Q25" i="1"/>
  <c r="V25" i="1" s="1"/>
  <c r="Q24" i="1"/>
  <c r="V24" i="1" s="1"/>
  <c r="Q23" i="1"/>
  <c r="V23" i="1" s="1"/>
  <c r="W23" i="1" s="1"/>
  <c r="J22" i="1"/>
  <c r="I22" i="1"/>
  <c r="H22" i="1"/>
  <c r="G22" i="1"/>
  <c r="F22" i="1"/>
  <c r="Q21" i="1"/>
  <c r="V21" i="1" s="1"/>
  <c r="Q20" i="1"/>
  <c r="V20" i="1" s="1"/>
  <c r="Q19" i="1"/>
  <c r="V19" i="1" s="1"/>
  <c r="Q18" i="1"/>
  <c r="V18" i="1" s="1"/>
  <c r="Q17" i="1"/>
  <c r="V17" i="1" s="1"/>
  <c r="Q16" i="1"/>
  <c r="Q15" i="1"/>
  <c r="V15" i="1" s="1"/>
  <c r="Q14" i="1"/>
  <c r="V14" i="1" s="1"/>
  <c r="Q13" i="1"/>
  <c r="V13" i="1" s="1"/>
  <c r="Q12" i="1"/>
  <c r="V12" i="1" s="1"/>
  <c r="Q11" i="1"/>
  <c r="V11" i="1" s="1"/>
  <c r="Q10" i="1"/>
  <c r="V10" i="1" s="1"/>
  <c r="Q9" i="1"/>
  <c r="V9" i="1" s="1"/>
  <c r="J8" i="1"/>
  <c r="Q8" i="1" s="1"/>
  <c r="I8" i="1"/>
  <c r="H8" i="1"/>
  <c r="G8" i="1"/>
  <c r="G53" i="1" s="1"/>
  <c r="F8" i="1"/>
  <c r="V27" i="1" l="1"/>
  <c r="W27" i="1" s="1"/>
  <c r="R27" i="1"/>
  <c r="V40" i="1"/>
  <c r="W40" i="1" s="1"/>
  <c r="R40" i="1"/>
  <c r="V8" i="1"/>
  <c r="W8" i="1" s="1"/>
  <c r="R8" i="1"/>
  <c r="V16" i="1"/>
  <c r="W16" i="1" s="1"/>
  <c r="R16" i="1"/>
  <c r="I53" i="1"/>
  <c r="Q39" i="1"/>
  <c r="R39" i="1" s="1"/>
  <c r="F53" i="1"/>
  <c r="J53" i="1"/>
  <c r="Q22" i="1"/>
  <c r="V22" i="1" l="1"/>
  <c r="W22" i="1" s="1"/>
  <c r="R22" i="1"/>
  <c r="V39" i="1"/>
  <c r="W39" i="1" s="1"/>
  <c r="Q53" i="1"/>
  <c r="V53" i="1"/>
  <c r="W53" i="1" l="1"/>
  <c r="R53" i="1"/>
  <c r="W54" i="1" s="1"/>
  <c r="V54" i="1"/>
</calcChain>
</file>

<file path=xl/sharedStrings.xml><?xml version="1.0" encoding="utf-8"?>
<sst xmlns="http://schemas.openxmlformats.org/spreadsheetml/2006/main" count="79" uniqueCount="76">
  <si>
    <t xml:space="preserve"> - мониторинг</t>
  </si>
  <si>
    <t xml:space="preserve"> - закриване и следексплоатационни грижи на площадката на депото</t>
  </si>
  <si>
    <t xml:space="preserve"> - разходи за участие в дейността на регионалното сдружение за управление на отпадъците</t>
  </si>
  <si>
    <t xml:space="preserve"> - програми за управление на отпадъците</t>
  </si>
  <si>
    <t xml:space="preserve"> - контрол на дейностите по третиране на битови отпадъци</t>
  </si>
  <si>
    <t xml:space="preserve"> - третиране (обезвреждане и оползотворяване) на битови отпадъци, необхванати в управлението на масово разпространените отпадъци </t>
  </si>
  <si>
    <t>Източник на финансиране</t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</si>
  <si>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</si>
  <si>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</si>
  <si>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t xml:space="preserve"> - обезпечения по чл. 60 от Закона за управление на отпадъците</t>
  </si>
  <si>
    <t xml:space="preserve"> - отчисления по чл. 64 от Закона за управление на отпадъците</t>
  </si>
  <si>
    <t xml:space="preserve"> - поддържане на съдове за събиране на битовите отпадъци</t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</si>
  <si>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</si>
  <si>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t xml:space="preserve"> - осигуряване на информация на обществеността за събирането, включително разделно и транспортирането на битовите отпадъци </t>
  </si>
  <si>
    <t xml:space="preserve"> - осигуряване на информация на обществеността за поддържане чистотата на териториите за обществено ползване</t>
  </si>
  <si>
    <t xml:space="preserve">  -  анализи, проверки и проби на отпадъците</t>
  </si>
  <si>
    <t xml:space="preserve"> - други разходи за предоставяне на услугата, произтичащи от нормативен акт</t>
  </si>
  <si>
    <t xml:space="preserve"> -  данъци, такси и застраховки на техника за събиране и транспортиране на битови отпадъци  от териториите за обществено ползване в населените места и селищните образувания, в случай че дейността се извършва от общината</t>
  </si>
  <si>
    <t xml:space="preserve">3. Поддържане на чистотата на териториите за обществено ползване в населените места и селищните образувания в общината в т. ч.: </t>
  </si>
  <si>
    <r>
      <t>1. Събиране и транспортиране на битови отпадъци до съоръжения и инсталации за тяхното третира</t>
    </r>
    <r>
      <rPr>
        <b/>
        <sz val="12"/>
        <color theme="1"/>
        <rFont val="Times New Roman"/>
        <family val="1"/>
        <charset val="204"/>
      </rPr>
      <t>не в т. ч.</t>
    </r>
    <r>
      <rPr>
        <b/>
        <sz val="12"/>
        <rFont val="Times New Roman"/>
        <family val="1"/>
        <charset val="204"/>
      </rPr>
      <t>:</t>
    </r>
  </si>
  <si>
    <t>2. Третиране на битовите отпадъци в съоръжения и инсталации в т. ч.:</t>
  </si>
  <si>
    <t xml:space="preserve"> - ползване на съдове за събиране на битовите отпадъци </t>
  </si>
  <si>
    <t xml:space="preserve"> -  ползване на превозни средства за транспортиране на битови отпадъци, както и на сметосъбирачни машини</t>
  </si>
  <si>
    <t xml:space="preserve"> - поддържане на превозни средства за транспортиране на битови отпадъци, както и на сметосъбирачни машини</t>
  </si>
  <si>
    <t xml:space="preserve"> - данъци, такси и застраховки на превозни средства, включително на сметосъбирачни машини, в случай че дейността се извършва от общината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</si>
  <si>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</si>
  <si>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**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</si>
  <si>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</t>
  </si>
  <si>
    <t>Други разходи:</t>
  </si>
  <si>
    <t>Към ал.1.Събиране и транспортиране на битови отпадъци до съоръжения и инсталации за тяхното третиране:</t>
  </si>
  <si>
    <t>Към ал.2.Третиране на битовите отпадъци в съоръжения и инсталации:</t>
  </si>
  <si>
    <t xml:space="preserve">Към ал.3.Поддържане на чистотата на териториите за обществено ползване в населените места и селищните образувания в общината: </t>
  </si>
  <si>
    <t>СТОЛИЧНА ОБЩИНА</t>
  </si>
  <si>
    <r>
      <t xml:space="preserve"> - събиране</t>
    </r>
    <r>
      <rPr>
        <sz val="12"/>
        <color theme="1"/>
        <rFont val="Times New Roman"/>
        <family val="1"/>
        <charset val="204"/>
      </rPr>
      <t xml:space="preserve"> и транспортиране</t>
    </r>
    <r>
      <rPr>
        <sz val="12"/>
        <rFont val="Times New Roman"/>
        <family val="1"/>
        <charset val="204"/>
      </rPr>
      <t xml:space="preserve"> на битови отпадъци, включително разделно, с изключение на отпадъците, попадащи в управлението на масово разпространените отпадъци  </t>
    </r>
  </si>
  <si>
    <t xml:space="preserve"> - други разходи за предоставяне на услугата</t>
  </si>
  <si>
    <t xml:space="preserve"> - други разходи за предоставяне на услугата </t>
  </si>
  <si>
    <t xml:space="preserve"> - придобиване на съдове за събиране на битовите отпадъци над прага на същественост </t>
  </si>
  <si>
    <t xml:space="preserve"> - придобиване на съдове за събиране на битовите отпадъци под прага на същественост, включително торби </t>
  </si>
  <si>
    <t>Услуги съгласно чл. 62 от Закона за местните данъци и такси</t>
  </si>
  <si>
    <t xml:space="preserve"> -  придобиване на превозни средства за транспортиране на битови отпадъци, както и на сметосъбирачни машини </t>
  </si>
  <si>
    <t xml:space="preserve"> - закупуване на земя за изграждане на депа за битови отпадъци, съоръжения и инсталации или осигуряване на площадки за безвъздмездно предаване на разделно събрани битови отпадъци от домакинствата</t>
  </si>
  <si>
    <t xml:space="preserve"> - 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</t>
  </si>
  <si>
    <t xml:space="preserve"> - 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</t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</si>
  <si>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</t>
  </si>
  <si>
    <t xml:space="preserve"> -  поддържане на съдове за събиране на битовите отпадъци от териториите за обществено ползване в населените места и селищните образувания</t>
  </si>
  <si>
    <t xml:space="preserve"> -  придобиване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</t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</si>
  <si>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</t>
  </si>
  <si>
    <t xml:space="preserve"> -  поддържане на превозни средства 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</t>
  </si>
  <si>
    <t>Общо: 
(редове 2+16+33)</t>
  </si>
  <si>
    <t xml:space="preserve"> Издръжка на Столичен инспекторат </t>
  </si>
  <si>
    <t xml:space="preserve"> - биологично и битово почистване на улици, площади, тротоари, градинки, алеи, паркове, зелени площи, междублокови пространства, обособени детски площадки,  гробищните паркове и други територии за обществено ползване в населените мяста и селищните образувания  – метене,  миене, събиране и транспортиране на отпадъци, включително на отпадъци от канали, шахти, подлези, надлези, речни корита и дерета в границите на населените места</t>
  </si>
  <si>
    <t xml:space="preserve"> - други разходи за предоставяне на услугата, произтичащи от нормативен акт-зимно улично почистване, зимно и лятно почистване на републикански пътища, общински пътища и парк "Витоша"</t>
  </si>
  <si>
    <t>Други източници на финансиране</t>
  </si>
  <si>
    <t>Корекции</t>
  </si>
  <si>
    <t>Средства от програма „Околна среда“ и/или от други програми на Европейския съюз или на международни организации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</si>
  <si>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</si>
  <si>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</si>
  <si>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>Приходи на общината от оползотворяване на битови отпадъци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</si>
  <si>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</si>
  <si>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</si>
  <si>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</si>
  <si>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>Други общински средства и приходи, различни от приходите от таксата за битови отпадъци</t>
  </si>
  <si>
    <t>Заеми и други дългови инструменти, свързани с управлението на битови отпадъци.</t>
  </si>
  <si>
    <t>Корекции по чл. 66, ал. 10 от Закона за местните данъци и такси</t>
  </si>
  <si>
    <t>Корекции по чл. 66, ал. 11 от Закона за местните данъци и такси</t>
  </si>
  <si>
    <t>Корекции по чл. 66, ал. 12 от Закона за местните данъци и такси</t>
  </si>
  <si>
    <t>ИНФОРМАЦИЯ ЗА 2026 ГОДИНА</t>
  </si>
  <si>
    <t>План-сметка за относимите за 2026 г. разходи за извършване на дейностите по предоставяне на услугите по чл. 62 от Закона за местните данъци и такси</t>
  </si>
  <si>
    <t>Общо разходи за план-сметката в BGN</t>
  </si>
  <si>
    <t>Общо разходи за план-сметката в EUR</t>
  </si>
  <si>
    <t>Неусвоени от предходната календарна година средства от таксата за битови отпадъци в BGN</t>
  </si>
  <si>
    <t>Неусвоени от предходната календарна година средства от таксата за битови отпадъци в EUR</t>
  </si>
  <si>
    <t>Общо други източници на финансиране (к. 3 + к. 4 + к. 5 + к. 6 + к. 7 + к. 8 + к. 9 + к. 10 + к. 11 + к. 12) в BGN</t>
  </si>
  <si>
    <t>Общо други източници на финансиране (к. 3 + к. 4 + к. 5 + к. 6 + к. 7 + к. 8 + к. 9 + к. 10 + к. 11 + к. 12) в EUR</t>
  </si>
  <si>
    <r>
      <t xml:space="preserve">Такса за битови отпадъци             </t>
    </r>
    <r>
      <rPr>
        <b/>
        <sz val="12"/>
        <rFont val="Times New Roman"/>
        <family val="1"/>
        <charset val="204"/>
      </rPr>
      <t>(к. 2 - к. 13 + к. 14 - к. 15 - к. 16) в BGN</t>
    </r>
  </si>
  <si>
    <t>Такса за битови отпадъци             (к. 2 - к. 13 + к. 14 - к. 15 - к. 16) в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</si>
</sst>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лв.&quot;;\-#,##0.00\ &quot;лв.&quot;"/>
    <numFmt numFmtId="43" formatCode="_-* #,##0.00_-;\-* #,##0.00_-;_-* &quot;-&quot;??_-;_-@_-"/>
    <numFmt numFmtId="164" formatCode="_-* #,##0_-;\-* #,##0_-;_-* &quot;-&quot;??_-;_-@_-"/>
    <numFmt numFmtId="165" formatCode="_-* #,##0.00\ _л_в_._-;\-* #,##0.00\ _л_в_._-;_-* &quot;-&quot;??\ _л_в_._-;_-@_-"/>
    <numFmt numFmtId="166" formatCode="#,##0\ [$EUR];\-#,##0\ [$EUR]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/>
    <xf numFmtId="0" fontId="3" fillId="0" borderId="0" xfId="0" applyFont="1"/>
    <xf numFmtId="0" fontId="0" fillId="0" borderId="0" xfId="0" applyFill="1"/>
    <xf numFmtId="0" fontId="0" fillId="0" borderId="0" xfId="0" applyAlignment="1"/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/>
    <xf numFmtId="0" fontId="8" fillId="0" borderId="0" xfId="0" applyFont="1" applyBorder="1"/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horizontal="justify" vertical="top"/>
    </xf>
    <xf numFmtId="0" fontId="6" fillId="0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justify" vertical="top"/>
    </xf>
    <xf numFmtId="0" fontId="1" fillId="0" borderId="0" xfId="0" applyFont="1" applyAlignment="1">
      <alignment vertical="top"/>
    </xf>
    <xf numFmtId="43" fontId="5" fillId="0" borderId="1" xfId="1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8" fillId="0" borderId="0" xfId="0" applyFont="1"/>
    <xf numFmtId="43" fontId="5" fillId="0" borderId="1" xfId="1" applyFont="1" applyFill="1" applyBorder="1" applyAlignment="1">
      <alignment horizontal="center" vertical="center"/>
    </xf>
    <xf numFmtId="0" fontId="10" fillId="0" borderId="0" xfId="0" applyFont="1"/>
    <xf numFmtId="0" fontId="1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1" xfId="0" applyFont="1" applyBorder="1"/>
    <xf numFmtId="43" fontId="6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vertical="center"/>
    </xf>
    <xf numFmtId="164" fontId="0" fillId="0" borderId="1" xfId="0" applyNumberFormat="1" applyBorder="1"/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10" fontId="0" fillId="0" borderId="0" xfId="2" applyNumberFormat="1" applyFont="1"/>
    <xf numFmtId="165" fontId="0" fillId="0" borderId="0" xfId="0" applyNumberFormat="1"/>
    <xf numFmtId="7" fontId="6" fillId="0" borderId="1" xfId="1" applyNumberFormat="1" applyFont="1" applyBorder="1"/>
    <xf numFmtId="164" fontId="0" fillId="0" borderId="0" xfId="0" applyNumberFormat="1"/>
    <xf numFmtId="166" fontId="6" fillId="0" borderId="1" xfId="1" applyNumberFormat="1" applyFont="1" applyBorder="1"/>
    <xf numFmtId="166" fontId="0" fillId="0" borderId="1" xfId="0" applyNumberFormat="1" applyBorder="1"/>
    <xf numFmtId="0" fontId="0" fillId="0" borderId="1" xfId="0" applyFill="1" applyBorder="1"/>
    <xf numFmtId="164" fontId="0" fillId="0" borderId="1" xfId="0" applyNumberFormat="1" applyFont="1" applyFill="1" applyBorder="1"/>
    <xf numFmtId="0" fontId="0" fillId="0" borderId="1" xfId="0" applyFont="1" applyFill="1" applyBorder="1"/>
    <xf numFmtId="43" fontId="0" fillId="0" borderId="0" xfId="1" applyFont="1"/>
    <xf numFmtId="43" fontId="0" fillId="0" borderId="0" xfId="0" applyNumberFormat="1" applyFill="1"/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86"/>
  <sheetViews>
    <sheetView tabSelected="1" topLeftCell="A28" zoomScale="90" zoomScaleNormal="90" zoomScaleSheetLayoutView="75" workbookViewId="0">
      <selection activeCell="E17" sqref="E17"/>
    </sheetView>
  </sheetViews>
  <sheetFormatPr defaultRowHeight="15.75" x14ac:dyDescent="0.25"/>
  <cols>
    <col min="1" max="1" width="2" customWidth="1"/>
    <col min="2" max="2" width="4.28515625" style="24" customWidth="1"/>
    <col min="3" max="3" width="90" style="3" customWidth="1"/>
    <col min="4" max="4" width="19.28515625" bestFit="1" customWidth="1"/>
    <col min="5" max="5" width="19.28515625" customWidth="1"/>
    <col min="6" max="6" width="23.42578125" customWidth="1"/>
    <col min="7" max="7" width="24.28515625" customWidth="1"/>
    <col min="8" max="8" width="23.7109375" customWidth="1"/>
    <col min="9" max="9" width="21.140625" customWidth="1"/>
    <col min="10" max="11" width="18.5703125" customWidth="1"/>
    <col min="12" max="12" width="25.28515625" customWidth="1"/>
    <col min="13" max="13" width="27.42578125" customWidth="1"/>
    <col min="14" max="14" width="19.7109375" customWidth="1"/>
    <col min="15" max="15" width="29.7109375" customWidth="1"/>
    <col min="16" max="16" width="22.42578125" customWidth="1"/>
    <col min="17" max="18" width="21.85546875" customWidth="1"/>
    <col min="19" max="19" width="12.85546875" customWidth="1"/>
    <col min="20" max="20" width="13.140625" customWidth="1"/>
    <col min="21" max="21" width="14" customWidth="1"/>
    <col min="22" max="23" width="19.28515625" bestFit="1" customWidth="1"/>
  </cols>
  <sheetData>
    <row r="1" spans="2:23" ht="18.75" x14ac:dyDescent="0.3">
      <c r="C1" s="7"/>
      <c r="D1" s="7"/>
      <c r="E1" s="7"/>
    </row>
    <row r="2" spans="2:23" ht="37.5" customHeight="1" x14ac:dyDescent="0.3">
      <c r="C2" s="65" t="s">
        <v>67</v>
      </c>
      <c r="D2" s="65"/>
      <c r="E2" s="46"/>
    </row>
    <row r="3" spans="2:23" ht="18.75" x14ac:dyDescent="0.3">
      <c r="C3" s="4"/>
      <c r="D3" s="6"/>
      <c r="E3" s="6"/>
    </row>
    <row r="4" spans="2:23" ht="31.5" customHeight="1" x14ac:dyDescent="0.25">
      <c r="B4" s="19"/>
      <c r="C4" s="8" t="s">
        <v>32</v>
      </c>
      <c r="D4" s="74" t="s">
        <v>68</v>
      </c>
      <c r="E4" s="68" t="s">
        <v>69</v>
      </c>
      <c r="F4" s="70" t="s">
        <v>52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  <c r="S4" s="64" t="s">
        <v>53</v>
      </c>
      <c r="T4" s="64"/>
      <c r="U4" s="64"/>
      <c r="V4" s="62" t="s">
        <v>6</v>
      </c>
      <c r="W4" s="63"/>
    </row>
    <row r="5" spans="2:23" s="3" customFormat="1" ht="132" customHeight="1" x14ac:dyDescent="0.25">
      <c r="B5" s="19"/>
      <c r="C5" s="8" t="s">
        <v>66</v>
      </c>
      <c r="D5" s="74"/>
      <c r="E5" s="69"/>
      <c r="F5" s="37" t="s">
        <v>54</v>
      </c>
      <c r="G5" s="37" t="s">
        <v>55</v>
      </c>
      <c r="H5" s="37" t="s">
        <v>56</v>
      </c>
      <c r="I5" s="37" t="s">
        <v>57</v>
      </c>
      <c r="J5" s="37" t="s">
        <v>70</v>
      </c>
      <c r="K5" s="37" t="s">
        <v>71</v>
      </c>
      <c r="L5" s="37" t="s">
        <v>58</v>
      </c>
      <c r="M5" s="37" t="s">
        <v>59</v>
      </c>
      <c r="N5" s="37" t="s">
        <v>60</v>
      </c>
      <c r="O5" s="37" t="s">
        <v>61</v>
      </c>
      <c r="P5" s="37" t="s">
        <v>62</v>
      </c>
      <c r="Q5" s="38" t="s">
        <v>72</v>
      </c>
      <c r="R5" s="38" t="s">
        <v>73</v>
      </c>
      <c r="S5" s="37" t="s">
        <v>63</v>
      </c>
      <c r="T5" s="37" t="s">
        <v>64</v>
      </c>
      <c r="U5" s="37" t="s">
        <v>65</v>
      </c>
      <c r="V5" s="38" t="s">
        <v>74</v>
      </c>
      <c r="W5" s="38" t="s">
        <v>75</v>
      </c>
    </row>
    <row r="6" spans="2:23" s="12" customFormat="1" ht="21.75" customHeight="1" x14ac:dyDescent="0.25">
      <c r="B6" s="19"/>
      <c r="C6" s="11">
        <v>1</v>
      </c>
      <c r="D6" s="36">
        <v>2</v>
      </c>
      <c r="E6" s="50"/>
      <c r="F6" s="36">
        <v>3</v>
      </c>
      <c r="G6" s="36">
        <v>4</v>
      </c>
      <c r="H6" s="36">
        <v>5</v>
      </c>
      <c r="I6" s="36">
        <v>6</v>
      </c>
      <c r="J6" s="36">
        <v>7</v>
      </c>
      <c r="K6" s="50"/>
      <c r="L6" s="36">
        <v>8</v>
      </c>
      <c r="M6" s="36">
        <v>9</v>
      </c>
      <c r="N6" s="36">
        <v>10</v>
      </c>
      <c r="O6" s="36">
        <v>11</v>
      </c>
      <c r="P6" s="36">
        <v>12</v>
      </c>
      <c r="Q6" s="36">
        <v>13</v>
      </c>
      <c r="R6" s="50"/>
      <c r="S6" s="36">
        <v>14</v>
      </c>
      <c r="T6" s="36">
        <v>15</v>
      </c>
      <c r="U6" s="36">
        <v>16</v>
      </c>
      <c r="V6" s="36">
        <v>17</v>
      </c>
      <c r="W6" s="50"/>
    </row>
    <row r="7" spans="2:23" ht="34.5" customHeight="1" x14ac:dyDescent="0.25">
      <c r="B7" s="19">
        <v>1</v>
      </c>
      <c r="C7" s="34" t="s">
        <v>38</v>
      </c>
      <c r="D7" s="35"/>
      <c r="E7" s="3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3" ht="48" customHeight="1" x14ac:dyDescent="0.25">
      <c r="B8" s="19">
        <v>2</v>
      </c>
      <c r="C8" s="20" t="s">
        <v>19</v>
      </c>
      <c r="D8" s="42">
        <f>SUM(D9:D21)</f>
        <v>102500754.84518099</v>
      </c>
      <c r="E8" s="42">
        <f>D8/1.95583</f>
        <v>52407803.768824995</v>
      </c>
      <c r="F8" s="30">
        <f t="shared" ref="F8:K8" si="0">SUM(F9:F21)</f>
        <v>0</v>
      </c>
      <c r="G8" s="30">
        <f t="shared" si="0"/>
        <v>0</v>
      </c>
      <c r="H8" s="30">
        <f t="shared" si="0"/>
        <v>0</v>
      </c>
      <c r="I8" s="30">
        <f t="shared" si="0"/>
        <v>0</v>
      </c>
      <c r="J8" s="42">
        <f t="shared" si="0"/>
        <v>9921297</v>
      </c>
      <c r="K8" s="42">
        <f t="shared" si="0"/>
        <v>5072678.6070363987</v>
      </c>
      <c r="L8" s="1"/>
      <c r="M8" s="1"/>
      <c r="N8" s="1"/>
      <c r="O8" s="1"/>
      <c r="P8" s="1"/>
      <c r="Q8" s="42">
        <f>F8+G8+H8+I8+J8+L8+M8+N8+O8+P8</f>
        <v>9921297</v>
      </c>
      <c r="R8" s="42">
        <f>Q8/1.95583</f>
        <v>5072678.6070363987</v>
      </c>
      <c r="S8" s="1"/>
      <c r="T8" s="1"/>
      <c r="U8" s="1"/>
      <c r="V8" s="42">
        <f>D8-Q8+S8-T8-U8</f>
        <v>92579457.845180988</v>
      </c>
      <c r="W8" s="42">
        <f>V8/1.95583</f>
        <v>47335125.161788598</v>
      </c>
    </row>
    <row r="9" spans="2:23" x14ac:dyDescent="0.25">
      <c r="B9" s="19">
        <v>3</v>
      </c>
      <c r="C9" s="21" t="s">
        <v>36</v>
      </c>
      <c r="D9" s="39"/>
      <c r="E9" s="42"/>
      <c r="F9" s="1"/>
      <c r="G9" s="1"/>
      <c r="H9" s="1"/>
      <c r="I9" s="1"/>
      <c r="J9" s="45"/>
      <c r="K9" s="45"/>
      <c r="L9" s="1"/>
      <c r="M9" s="1"/>
      <c r="N9" s="1"/>
      <c r="O9" s="1"/>
      <c r="P9" s="1"/>
      <c r="Q9" s="42">
        <f t="shared" ref="Q9:Q53" si="1">F9+G9+H9+I9+J9+L9+M9+N9+O9+P9</f>
        <v>0</v>
      </c>
      <c r="R9" s="42"/>
      <c r="S9" s="1"/>
      <c r="T9" s="1"/>
      <c r="U9" s="1"/>
      <c r="V9" s="41">
        <f t="shared" ref="V9:V52" si="2">D9-Q9+S9-T9-U9</f>
        <v>0</v>
      </c>
      <c r="W9" s="41"/>
    </row>
    <row r="10" spans="2:23" ht="31.5" x14ac:dyDescent="0.25">
      <c r="B10" s="19">
        <v>4</v>
      </c>
      <c r="C10" s="21" t="s">
        <v>37</v>
      </c>
      <c r="D10" s="39"/>
      <c r="E10" s="42"/>
      <c r="F10" s="1"/>
      <c r="G10" s="1"/>
      <c r="H10" s="1"/>
      <c r="I10" s="1"/>
      <c r="J10" s="45"/>
      <c r="K10" s="45"/>
      <c r="L10" s="1"/>
      <c r="M10" s="1"/>
      <c r="N10" s="1"/>
      <c r="O10" s="1"/>
      <c r="P10" s="1"/>
      <c r="Q10" s="42">
        <f t="shared" si="1"/>
        <v>0</v>
      </c>
      <c r="R10" s="42"/>
      <c r="S10" s="1"/>
      <c r="T10" s="1"/>
      <c r="U10" s="1"/>
      <c r="V10" s="41">
        <f t="shared" si="2"/>
        <v>0</v>
      </c>
      <c r="W10" s="41"/>
    </row>
    <row r="11" spans="2:23" x14ac:dyDescent="0.25">
      <c r="B11" s="19">
        <v>5</v>
      </c>
      <c r="C11" s="21" t="s">
        <v>21</v>
      </c>
      <c r="D11" s="39"/>
      <c r="E11" s="42"/>
      <c r="F11" s="1"/>
      <c r="G11" s="1"/>
      <c r="H11" s="1"/>
      <c r="I11" s="1"/>
      <c r="J11" s="45"/>
      <c r="K11" s="45"/>
      <c r="L11" s="1"/>
      <c r="M11" s="1"/>
      <c r="N11" s="1"/>
      <c r="O11" s="1"/>
      <c r="P11" s="1"/>
      <c r="Q11" s="42">
        <f t="shared" si="1"/>
        <v>0</v>
      </c>
      <c r="R11" s="42"/>
      <c r="S11" s="1"/>
      <c r="T11" s="1"/>
      <c r="U11" s="1"/>
      <c r="V11" s="41">
        <f t="shared" si="2"/>
        <v>0</v>
      </c>
      <c r="W11" s="41"/>
    </row>
    <row r="12" spans="2:23" x14ac:dyDescent="0.25">
      <c r="B12" s="19">
        <v>6</v>
      </c>
      <c r="C12" s="21" t="s">
        <v>11</v>
      </c>
      <c r="D12" s="39"/>
      <c r="E12" s="42"/>
      <c r="F12" s="1"/>
      <c r="G12" s="1"/>
      <c r="H12" s="1"/>
      <c r="I12" s="1"/>
      <c r="J12" s="45"/>
      <c r="K12" s="45"/>
      <c r="L12" s="1"/>
      <c r="M12" s="1"/>
      <c r="N12" s="1"/>
      <c r="O12" s="1"/>
      <c r="P12" s="1"/>
      <c r="Q12" s="42">
        <f t="shared" si="1"/>
        <v>0</v>
      </c>
      <c r="R12" s="42"/>
      <c r="S12" s="1"/>
      <c r="T12" s="1"/>
      <c r="U12" s="1"/>
      <c r="V12" s="41">
        <f t="shared" si="2"/>
        <v>0</v>
      </c>
      <c r="W12" s="41"/>
    </row>
    <row r="13" spans="2:23" ht="31.5" x14ac:dyDescent="0.25">
      <c r="B13" s="19">
        <v>7</v>
      </c>
      <c r="C13" s="21" t="s">
        <v>39</v>
      </c>
      <c r="D13" s="39"/>
      <c r="E13" s="42"/>
      <c r="F13" s="1"/>
      <c r="G13" s="1"/>
      <c r="H13" s="1"/>
      <c r="I13" s="1"/>
      <c r="J13" s="45"/>
      <c r="K13" s="45"/>
      <c r="L13" s="1"/>
      <c r="M13" s="1"/>
      <c r="N13" s="1"/>
      <c r="O13" s="1"/>
      <c r="P13" s="1"/>
      <c r="Q13" s="42">
        <f t="shared" si="1"/>
        <v>0</v>
      </c>
      <c r="R13" s="42"/>
      <c r="S13" s="1"/>
      <c r="T13" s="1"/>
      <c r="U13" s="1"/>
      <c r="V13" s="41">
        <f t="shared" si="2"/>
        <v>0</v>
      </c>
      <c r="W13" s="41"/>
    </row>
    <row r="14" spans="2:23" ht="31.5" x14ac:dyDescent="0.25">
      <c r="B14" s="19">
        <v>8</v>
      </c>
      <c r="C14" s="21" t="s">
        <v>22</v>
      </c>
      <c r="D14" s="39"/>
      <c r="E14" s="42"/>
      <c r="F14" s="1"/>
      <c r="G14" s="1"/>
      <c r="H14" s="1"/>
      <c r="I14" s="1"/>
      <c r="J14" s="45"/>
      <c r="K14" s="45"/>
      <c r="L14" s="1"/>
      <c r="M14" s="1"/>
      <c r="N14" s="1"/>
      <c r="O14" s="1"/>
      <c r="P14" s="1"/>
      <c r="Q14" s="42">
        <f t="shared" si="1"/>
        <v>0</v>
      </c>
      <c r="R14" s="42"/>
      <c r="S14" s="1"/>
      <c r="T14" s="1"/>
      <c r="U14" s="1"/>
      <c r="V14" s="41">
        <f t="shared" si="2"/>
        <v>0</v>
      </c>
      <c r="W14" s="41"/>
    </row>
    <row r="15" spans="2:23" ht="31.5" x14ac:dyDescent="0.25">
      <c r="B15" s="19">
        <v>9</v>
      </c>
      <c r="C15" s="21" t="s">
        <v>23</v>
      </c>
      <c r="D15" s="39"/>
      <c r="E15" s="42"/>
      <c r="F15" s="1"/>
      <c r="G15" s="1"/>
      <c r="H15" s="1"/>
      <c r="I15" s="1"/>
      <c r="J15" s="45"/>
      <c r="K15" s="45"/>
      <c r="L15" s="1"/>
      <c r="M15" s="1"/>
      <c r="N15" s="1"/>
      <c r="O15" s="1"/>
      <c r="P15" s="1"/>
      <c r="Q15" s="42">
        <f t="shared" si="1"/>
        <v>0</v>
      </c>
      <c r="R15" s="42"/>
      <c r="S15" s="1"/>
      <c r="T15" s="1"/>
      <c r="U15" s="1"/>
      <c r="V15" s="41">
        <f t="shared" si="2"/>
        <v>0</v>
      </c>
      <c r="W15" s="41"/>
    </row>
    <row r="16" spans="2:23" ht="33" customHeight="1" x14ac:dyDescent="0.25">
      <c r="B16" s="32">
        <v>10</v>
      </c>
      <c r="C16" s="22" t="s">
        <v>33</v>
      </c>
      <c r="D16" s="41">
        <v>97500000</v>
      </c>
      <c r="E16" s="41">
        <f>D16/1.95583</f>
        <v>49850958.416631304</v>
      </c>
      <c r="F16" s="57"/>
      <c r="G16" s="1"/>
      <c r="H16" s="1"/>
      <c r="I16" s="1"/>
      <c r="J16" s="41">
        <v>9921297</v>
      </c>
      <c r="K16" s="41">
        <f>J16/1.95583</f>
        <v>5072678.6070363987</v>
      </c>
      <c r="L16" s="1"/>
      <c r="M16" s="1"/>
      <c r="N16" s="1"/>
      <c r="O16" s="1"/>
      <c r="P16" s="1"/>
      <c r="Q16" s="41">
        <f t="shared" si="1"/>
        <v>9921297</v>
      </c>
      <c r="R16" s="41">
        <f>Q16/1.95583</f>
        <v>5072678.6070363987</v>
      </c>
      <c r="S16" s="1"/>
      <c r="T16" s="1"/>
      <c r="U16" s="1"/>
      <c r="V16" s="41">
        <f t="shared" si="2"/>
        <v>87578703</v>
      </c>
      <c r="W16" s="41">
        <f>V16/1.95583</f>
        <v>44778279.809594907</v>
      </c>
    </row>
    <row r="17" spans="2:23" ht="31.5" x14ac:dyDescent="0.25">
      <c r="B17" s="19">
        <v>11</v>
      </c>
      <c r="C17" s="21" t="s">
        <v>13</v>
      </c>
      <c r="D17" s="58"/>
      <c r="E17" s="41"/>
      <c r="F17" s="57"/>
      <c r="G17" s="1"/>
      <c r="H17" s="1"/>
      <c r="I17" s="1"/>
      <c r="J17" s="45"/>
      <c r="K17" s="45"/>
      <c r="L17" s="1"/>
      <c r="M17" s="1"/>
      <c r="N17" s="1"/>
      <c r="O17" s="1"/>
      <c r="P17" s="1"/>
      <c r="Q17" s="42">
        <f t="shared" si="1"/>
        <v>0</v>
      </c>
      <c r="R17" s="42"/>
      <c r="S17" s="1"/>
      <c r="T17" s="1"/>
      <c r="U17" s="1"/>
      <c r="V17" s="41">
        <f t="shared" si="2"/>
        <v>0</v>
      </c>
      <c r="W17" s="41"/>
    </row>
    <row r="18" spans="2:23" ht="47.25" x14ac:dyDescent="0.25">
      <c r="B18" s="19">
        <v>12</v>
      </c>
      <c r="C18" s="21" t="s">
        <v>12</v>
      </c>
      <c r="D18" s="41">
        <v>1500000</v>
      </c>
      <c r="E18" s="41">
        <f>D18/1.95583</f>
        <v>766937.8217943277</v>
      </c>
      <c r="F18" s="57"/>
      <c r="G18" s="1"/>
      <c r="H18" s="1"/>
      <c r="I18" s="1"/>
      <c r="J18" s="45"/>
      <c r="K18" s="45"/>
      <c r="L18" s="1"/>
      <c r="M18" s="1"/>
      <c r="N18" s="1"/>
      <c r="O18" s="1"/>
      <c r="P18" s="1"/>
      <c r="Q18" s="42">
        <f t="shared" si="1"/>
        <v>0</v>
      </c>
      <c r="R18" s="42"/>
      <c r="S18" s="1"/>
      <c r="T18" s="1"/>
      <c r="U18" s="1"/>
      <c r="V18" s="41">
        <f t="shared" si="2"/>
        <v>1500000</v>
      </c>
      <c r="W18" s="41">
        <f t="shared" ref="W18:W21" si="3">V18/1.95583</f>
        <v>766937.8217943277</v>
      </c>
    </row>
    <row r="19" spans="2:23" ht="31.5" x14ac:dyDescent="0.25">
      <c r="B19" s="19">
        <v>13</v>
      </c>
      <c r="C19" s="21" t="s">
        <v>24</v>
      </c>
      <c r="D19" s="59"/>
      <c r="E19" s="41"/>
      <c r="F19" s="57"/>
      <c r="G19" s="1"/>
      <c r="H19" s="1"/>
      <c r="I19" s="1"/>
      <c r="J19" s="45"/>
      <c r="K19" s="45"/>
      <c r="L19" s="1"/>
      <c r="M19" s="1"/>
      <c r="N19" s="1"/>
      <c r="O19" s="1"/>
      <c r="P19" s="1"/>
      <c r="Q19" s="42">
        <f t="shared" si="1"/>
        <v>0</v>
      </c>
      <c r="R19" s="42"/>
      <c r="S19" s="1"/>
      <c r="T19" s="1"/>
      <c r="U19" s="1"/>
      <c r="V19" s="41">
        <f t="shared" si="2"/>
        <v>0</v>
      </c>
      <c r="W19" s="41"/>
    </row>
    <row r="20" spans="2:23" x14ac:dyDescent="0.25">
      <c r="B20" s="19">
        <v>14</v>
      </c>
      <c r="C20" s="21" t="s">
        <v>16</v>
      </c>
      <c r="D20" s="59"/>
      <c r="E20" s="41"/>
      <c r="F20" s="57"/>
      <c r="G20" s="1"/>
      <c r="H20" s="1"/>
      <c r="I20" s="1"/>
      <c r="J20" s="45"/>
      <c r="K20" s="45"/>
      <c r="L20" s="1"/>
      <c r="M20" s="1"/>
      <c r="N20" s="1"/>
      <c r="O20" s="1"/>
      <c r="P20" s="1"/>
      <c r="Q20" s="42">
        <f t="shared" si="1"/>
        <v>0</v>
      </c>
      <c r="R20" s="42"/>
      <c r="S20" s="1"/>
      <c r="T20" s="1"/>
      <c r="U20" s="1"/>
      <c r="V20" s="41">
        <f t="shared" si="2"/>
        <v>0</v>
      </c>
      <c r="W20" s="41"/>
    </row>
    <row r="21" spans="2:23" x14ac:dyDescent="0.25">
      <c r="B21" s="32">
        <v>15</v>
      </c>
      <c r="C21" s="22" t="s">
        <v>34</v>
      </c>
      <c r="D21" s="41">
        <v>3500754.8451809855</v>
      </c>
      <c r="E21" s="41">
        <f>D21/1.95583</f>
        <v>1789907.5303993628</v>
      </c>
      <c r="F21" s="57"/>
      <c r="G21" s="1"/>
      <c r="H21" s="1"/>
      <c r="I21" s="1"/>
      <c r="J21" s="45"/>
      <c r="K21" s="45"/>
      <c r="L21" s="1"/>
      <c r="M21" s="1"/>
      <c r="N21" s="1"/>
      <c r="O21" s="1"/>
      <c r="P21" s="1"/>
      <c r="Q21" s="42">
        <f t="shared" si="1"/>
        <v>0</v>
      </c>
      <c r="R21" s="42"/>
      <c r="S21" s="1"/>
      <c r="T21" s="1"/>
      <c r="U21" s="1"/>
      <c r="V21" s="41">
        <f t="shared" si="2"/>
        <v>3500754.8451809855</v>
      </c>
      <c r="W21" s="41">
        <f t="shared" si="3"/>
        <v>1789907.5303993628</v>
      </c>
    </row>
    <row r="22" spans="2:23" ht="25.5" customHeight="1" x14ac:dyDescent="0.25">
      <c r="B22" s="19">
        <v>16</v>
      </c>
      <c r="C22" s="20" t="s">
        <v>20</v>
      </c>
      <c r="D22" s="42">
        <f>SUM(D23:D38)</f>
        <v>104913028</v>
      </c>
      <c r="E22" s="42">
        <f>D22/1.95583</f>
        <v>53641179.448111542</v>
      </c>
      <c r="F22" s="30">
        <f t="shared" ref="F22:K22" si="4">SUM(F23:F38)</f>
        <v>0</v>
      </c>
      <c r="G22" s="25">
        <f t="shared" si="4"/>
        <v>0</v>
      </c>
      <c r="H22" s="25">
        <f t="shared" si="4"/>
        <v>0</v>
      </c>
      <c r="I22" s="25">
        <f t="shared" si="4"/>
        <v>0</v>
      </c>
      <c r="J22" s="43">
        <f t="shared" si="4"/>
        <v>9689354</v>
      </c>
      <c r="K22" s="43">
        <f t="shared" si="4"/>
        <v>4954088.0342361042</v>
      </c>
      <c r="L22" s="1"/>
      <c r="M22" s="1"/>
      <c r="N22" s="1"/>
      <c r="O22" s="1"/>
      <c r="P22" s="1"/>
      <c r="Q22" s="42">
        <f t="shared" si="1"/>
        <v>9689354</v>
      </c>
      <c r="R22" s="42">
        <f>Q22/1.95583</f>
        <v>4954088.0342361042</v>
      </c>
      <c r="S22" s="1"/>
      <c r="T22" s="1"/>
      <c r="U22" s="1"/>
      <c r="V22" s="42">
        <f t="shared" si="2"/>
        <v>95223674</v>
      </c>
      <c r="W22" s="42">
        <f>V22/1.95583</f>
        <v>48687091.413875438</v>
      </c>
    </row>
    <row r="23" spans="2:23" ht="31.5" x14ac:dyDescent="0.25">
      <c r="B23" s="32">
        <v>17</v>
      </c>
      <c r="C23" s="22" t="s">
        <v>5</v>
      </c>
      <c r="D23" s="41">
        <v>51848628</v>
      </c>
      <c r="E23" s="41">
        <f>D23/1.95583</f>
        <v>26509782.547562927</v>
      </c>
      <c r="F23" s="57"/>
      <c r="G23" s="1"/>
      <c r="H23" s="1"/>
      <c r="I23" s="1"/>
      <c r="J23" s="41"/>
      <c r="K23" s="41"/>
      <c r="L23" s="1"/>
      <c r="M23" s="1"/>
      <c r="N23" s="1"/>
      <c r="O23" s="1"/>
      <c r="P23" s="1"/>
      <c r="Q23" s="41">
        <f t="shared" si="1"/>
        <v>0</v>
      </c>
      <c r="R23" s="41"/>
      <c r="S23" s="1"/>
      <c r="T23" s="1"/>
      <c r="U23" s="1"/>
      <c r="V23" s="41">
        <f t="shared" si="2"/>
        <v>51848628</v>
      </c>
      <c r="W23" s="41">
        <f t="shared" ref="W23:W31" si="5">V23/1.95583</f>
        <v>26509782.547562927</v>
      </c>
    </row>
    <row r="24" spans="2:23" x14ac:dyDescent="0.25">
      <c r="B24" s="19">
        <v>18</v>
      </c>
      <c r="C24" s="22" t="s">
        <v>15</v>
      </c>
      <c r="D24" s="58"/>
      <c r="E24" s="41"/>
      <c r="F24" s="57"/>
      <c r="G24" s="1"/>
      <c r="H24" s="1"/>
      <c r="I24" s="1"/>
      <c r="J24" s="1"/>
      <c r="K24" s="1"/>
      <c r="L24" s="1"/>
      <c r="M24" s="1"/>
      <c r="N24" s="1"/>
      <c r="O24" s="1"/>
      <c r="P24" s="1"/>
      <c r="Q24" s="42">
        <f t="shared" si="1"/>
        <v>0</v>
      </c>
      <c r="R24" s="42"/>
      <c r="S24" s="1"/>
      <c r="T24" s="1"/>
      <c r="U24" s="1"/>
      <c r="V24" s="41">
        <f t="shared" si="2"/>
        <v>0</v>
      </c>
      <c r="W24" s="41"/>
    </row>
    <row r="25" spans="2:23" ht="94.5" x14ac:dyDescent="0.25">
      <c r="B25" s="19">
        <v>19</v>
      </c>
      <c r="C25" s="22" t="s">
        <v>25</v>
      </c>
      <c r="D25" s="41">
        <v>1700000</v>
      </c>
      <c r="E25" s="41">
        <f t="shared" ref="E25:E31" si="6">D25/1.95583</f>
        <v>869196.19803357148</v>
      </c>
      <c r="F25" s="57"/>
      <c r="G25" s="1"/>
      <c r="H25" s="1"/>
      <c r="I25" s="1"/>
      <c r="J25" s="1"/>
      <c r="K25" s="1"/>
      <c r="L25" s="1"/>
      <c r="M25" s="1"/>
      <c r="N25" s="1"/>
      <c r="O25" s="1"/>
      <c r="P25" s="1"/>
      <c r="Q25" s="42">
        <f t="shared" si="1"/>
        <v>0</v>
      </c>
      <c r="R25" s="42"/>
      <c r="S25" s="1"/>
      <c r="T25" s="1"/>
      <c r="U25" s="1"/>
      <c r="V25" s="41">
        <f t="shared" si="2"/>
        <v>1700000</v>
      </c>
      <c r="W25" s="41">
        <f t="shared" si="5"/>
        <v>869196.19803357148</v>
      </c>
    </row>
    <row r="26" spans="2:23" ht="78" customHeight="1" x14ac:dyDescent="0.25">
      <c r="B26" s="19">
        <v>20</v>
      </c>
      <c r="C26" s="22" t="s">
        <v>26</v>
      </c>
      <c r="D26" s="41">
        <f>1250000+6810000+1250000+1000000</f>
        <v>10310000</v>
      </c>
      <c r="E26" s="41">
        <f t="shared" si="6"/>
        <v>5271419.2951330123</v>
      </c>
      <c r="F26" s="57"/>
      <c r="G26" s="1"/>
      <c r="H26" s="1"/>
      <c r="I26" s="1"/>
      <c r="J26" s="1"/>
      <c r="K26" s="1"/>
      <c r="L26" s="1"/>
      <c r="M26" s="1"/>
      <c r="N26" s="1"/>
      <c r="O26" s="1"/>
      <c r="P26" s="1"/>
      <c r="Q26" s="42">
        <f t="shared" si="1"/>
        <v>0</v>
      </c>
      <c r="R26" s="42"/>
      <c r="S26" s="1"/>
      <c r="T26" s="1"/>
      <c r="U26" s="1"/>
      <c r="V26" s="41">
        <f t="shared" si="2"/>
        <v>10310000</v>
      </c>
      <c r="W26" s="41">
        <f t="shared" si="5"/>
        <v>5271419.2951330123</v>
      </c>
    </row>
    <row r="27" spans="2:23" ht="77.25" customHeight="1" x14ac:dyDescent="0.25">
      <c r="B27" s="19">
        <v>21</v>
      </c>
      <c r="C27" s="22" t="s">
        <v>27</v>
      </c>
      <c r="D27" s="41">
        <v>24426400</v>
      </c>
      <c r="E27" s="41">
        <f t="shared" si="6"/>
        <v>12489020.006851312</v>
      </c>
      <c r="F27" s="57"/>
      <c r="G27" s="1"/>
      <c r="H27" s="1"/>
      <c r="I27" s="1"/>
      <c r="J27" s="41">
        <v>9689354</v>
      </c>
      <c r="K27" s="41">
        <f>J27/1.95583</f>
        <v>4954088.0342361042</v>
      </c>
      <c r="L27" s="1"/>
      <c r="M27" s="1"/>
      <c r="N27" s="1"/>
      <c r="O27" s="1"/>
      <c r="P27" s="1"/>
      <c r="Q27" s="42">
        <f t="shared" si="1"/>
        <v>9689354</v>
      </c>
      <c r="R27" s="42">
        <f>Q27/1.95583</f>
        <v>4954088.0342361042</v>
      </c>
      <c r="S27" s="1"/>
      <c r="T27" s="1"/>
      <c r="U27" s="1"/>
      <c r="V27" s="41">
        <f t="shared" si="2"/>
        <v>14737046</v>
      </c>
      <c r="W27" s="41">
        <f t="shared" si="5"/>
        <v>7534931.9726152066</v>
      </c>
    </row>
    <row r="28" spans="2:23" x14ac:dyDescent="0.25">
      <c r="B28" s="19">
        <v>22</v>
      </c>
      <c r="C28" s="22" t="s">
        <v>1</v>
      </c>
      <c r="D28" s="41">
        <f>1500000+3000000</f>
        <v>4500000</v>
      </c>
      <c r="E28" s="41">
        <f t="shared" si="6"/>
        <v>2300813.4653829834</v>
      </c>
      <c r="F28" s="57"/>
      <c r="G28" s="1"/>
      <c r="H28" s="1"/>
      <c r="I28" s="1"/>
      <c r="J28" s="1"/>
      <c r="K28" s="1"/>
      <c r="L28" s="1"/>
      <c r="M28" s="1"/>
      <c r="N28" s="1"/>
      <c r="O28" s="1"/>
      <c r="P28" s="1"/>
      <c r="Q28" s="42">
        <f t="shared" si="1"/>
        <v>0</v>
      </c>
      <c r="R28" s="42"/>
      <c r="S28" s="1"/>
      <c r="T28" s="1"/>
      <c r="U28" s="1"/>
      <c r="V28" s="41">
        <f t="shared" si="2"/>
        <v>4500000</v>
      </c>
      <c r="W28" s="41">
        <f t="shared" si="5"/>
        <v>2300813.4653829834</v>
      </c>
    </row>
    <row r="29" spans="2:23" x14ac:dyDescent="0.25">
      <c r="B29" s="19">
        <v>23</v>
      </c>
      <c r="C29" s="22" t="s">
        <v>0</v>
      </c>
      <c r="D29" s="41">
        <v>4700000</v>
      </c>
      <c r="E29" s="41">
        <f t="shared" si="6"/>
        <v>2403071.8416222269</v>
      </c>
      <c r="F29" s="57"/>
      <c r="G29" s="1"/>
      <c r="H29" s="1"/>
      <c r="I29" s="1"/>
      <c r="J29" s="1"/>
      <c r="K29" s="1"/>
      <c r="L29" s="1"/>
      <c r="M29" s="1"/>
      <c r="N29" s="1"/>
      <c r="O29" s="1"/>
      <c r="P29" s="1"/>
      <c r="Q29" s="42">
        <f t="shared" si="1"/>
        <v>0</v>
      </c>
      <c r="R29" s="42"/>
      <c r="S29" s="1"/>
      <c r="T29" s="1"/>
      <c r="U29" s="1"/>
      <c r="V29" s="41">
        <f t="shared" si="2"/>
        <v>4700000</v>
      </c>
      <c r="W29" s="41">
        <f t="shared" si="5"/>
        <v>2403071.8416222269</v>
      </c>
    </row>
    <row r="30" spans="2:23" x14ac:dyDescent="0.25">
      <c r="B30" s="19">
        <v>24</v>
      </c>
      <c r="C30" s="22" t="s">
        <v>9</v>
      </c>
      <c r="D30" s="41">
        <v>303000</v>
      </c>
      <c r="E30" s="41">
        <f t="shared" si="6"/>
        <v>154921.44000245421</v>
      </c>
      <c r="F30" s="57"/>
      <c r="G30" s="1"/>
      <c r="H30" s="1"/>
      <c r="I30" s="1"/>
      <c r="J30" s="1"/>
      <c r="K30" s="1"/>
      <c r="L30" s="1"/>
      <c r="M30" s="1"/>
      <c r="N30" s="1"/>
      <c r="O30" s="1"/>
      <c r="P30" s="1"/>
      <c r="Q30" s="42">
        <f t="shared" si="1"/>
        <v>0</v>
      </c>
      <c r="R30" s="42"/>
      <c r="S30" s="1"/>
      <c r="T30" s="1"/>
      <c r="U30" s="1"/>
      <c r="V30" s="41">
        <f t="shared" si="2"/>
        <v>303000</v>
      </c>
      <c r="W30" s="41">
        <f t="shared" si="5"/>
        <v>154921.44000245421</v>
      </c>
    </row>
    <row r="31" spans="2:23" x14ac:dyDescent="0.25">
      <c r="B31" s="19">
        <v>25</v>
      </c>
      <c r="C31" s="22" t="s">
        <v>10</v>
      </c>
      <c r="D31" s="41">
        <v>7125000</v>
      </c>
      <c r="E31" s="41">
        <f t="shared" si="6"/>
        <v>3642954.6535230568</v>
      </c>
      <c r="F31" s="57"/>
      <c r="G31" s="1"/>
      <c r="H31" s="1"/>
      <c r="I31" s="1"/>
      <c r="J31" s="1"/>
      <c r="K31" s="1"/>
      <c r="L31" s="1"/>
      <c r="M31" s="1"/>
      <c r="N31" s="1"/>
      <c r="O31" s="1"/>
      <c r="P31" s="1"/>
      <c r="Q31" s="42">
        <f t="shared" si="1"/>
        <v>0</v>
      </c>
      <c r="R31" s="42"/>
      <c r="S31" s="1"/>
      <c r="T31" s="1"/>
      <c r="U31" s="1"/>
      <c r="V31" s="41">
        <f t="shared" si="2"/>
        <v>7125000</v>
      </c>
      <c r="W31" s="41">
        <f t="shared" si="5"/>
        <v>3642954.6535230568</v>
      </c>
    </row>
    <row r="32" spans="2:23" ht="47.25" x14ac:dyDescent="0.25">
      <c r="B32" s="19">
        <v>26</v>
      </c>
      <c r="C32" s="21" t="s">
        <v>40</v>
      </c>
      <c r="D32" s="59"/>
      <c r="E32" s="42"/>
      <c r="F32" s="57"/>
      <c r="G32" s="1"/>
      <c r="H32" s="1"/>
      <c r="I32" s="1"/>
      <c r="J32" s="1"/>
      <c r="K32" s="1"/>
      <c r="L32" s="1"/>
      <c r="M32" s="1"/>
      <c r="N32" s="1"/>
      <c r="O32" s="1"/>
      <c r="P32" s="1"/>
      <c r="Q32" s="42">
        <f t="shared" si="1"/>
        <v>0</v>
      </c>
      <c r="R32" s="42"/>
      <c r="S32" s="1"/>
      <c r="T32" s="1"/>
      <c r="U32" s="1"/>
      <c r="V32" s="42">
        <f t="shared" si="2"/>
        <v>0</v>
      </c>
      <c r="W32" s="42"/>
    </row>
    <row r="33" spans="2:23" ht="31.5" x14ac:dyDescent="0.25">
      <c r="B33" s="19">
        <v>27</v>
      </c>
      <c r="C33" s="21" t="s">
        <v>2</v>
      </c>
      <c r="D33" s="59"/>
      <c r="E33" s="42"/>
      <c r="F33" s="57"/>
      <c r="G33" s="1"/>
      <c r="H33" s="1"/>
      <c r="I33" s="1"/>
      <c r="J33" s="1"/>
      <c r="K33" s="1"/>
      <c r="L33" s="1"/>
      <c r="M33" s="1"/>
      <c r="N33" s="1"/>
      <c r="O33" s="1"/>
      <c r="P33" s="1"/>
      <c r="Q33" s="42">
        <f t="shared" si="1"/>
        <v>0</v>
      </c>
      <c r="R33" s="42"/>
      <c r="S33" s="1"/>
      <c r="T33" s="1"/>
      <c r="U33" s="1"/>
      <c r="V33" s="42">
        <f t="shared" si="2"/>
        <v>0</v>
      </c>
      <c r="W33" s="42"/>
    </row>
    <row r="34" spans="2:23" ht="31.5" x14ac:dyDescent="0.25">
      <c r="B34" s="19">
        <v>28</v>
      </c>
      <c r="C34" s="21" t="s">
        <v>7</v>
      </c>
      <c r="D34" s="59"/>
      <c r="E34" s="42"/>
      <c r="F34" s="57"/>
      <c r="G34" s="1"/>
      <c r="H34" s="1"/>
      <c r="I34" s="1"/>
      <c r="J34" s="1"/>
      <c r="K34" s="1"/>
      <c r="L34" s="1"/>
      <c r="M34" s="1"/>
      <c r="N34" s="1"/>
      <c r="O34" s="1"/>
      <c r="P34" s="1"/>
      <c r="Q34" s="42">
        <f t="shared" si="1"/>
        <v>0</v>
      </c>
      <c r="R34" s="42"/>
      <c r="S34" s="1"/>
      <c r="T34" s="1"/>
      <c r="U34" s="1"/>
      <c r="V34" s="42">
        <f t="shared" si="2"/>
        <v>0</v>
      </c>
      <c r="W34" s="42"/>
    </row>
    <row r="35" spans="2:23" x14ac:dyDescent="0.25">
      <c r="B35" s="19">
        <v>29</v>
      </c>
      <c r="C35" s="21" t="s">
        <v>3</v>
      </c>
      <c r="D35" s="59"/>
      <c r="E35" s="42"/>
      <c r="F35" s="57"/>
      <c r="G35" s="1"/>
      <c r="H35" s="1"/>
      <c r="I35" s="1"/>
      <c r="J35" s="1"/>
      <c r="K35" s="1"/>
      <c r="L35" s="1"/>
      <c r="M35" s="1"/>
      <c r="N35" s="1"/>
      <c r="O35" s="1"/>
      <c r="P35" s="1"/>
      <c r="Q35" s="42">
        <f t="shared" si="1"/>
        <v>0</v>
      </c>
      <c r="R35" s="42"/>
      <c r="S35" s="1"/>
      <c r="T35" s="1"/>
      <c r="U35" s="1"/>
      <c r="V35" s="42">
        <f t="shared" si="2"/>
        <v>0</v>
      </c>
      <c r="W35" s="42"/>
    </row>
    <row r="36" spans="2:23" x14ac:dyDescent="0.25">
      <c r="B36" s="19">
        <v>30</v>
      </c>
      <c r="C36" s="22" t="s">
        <v>4</v>
      </c>
      <c r="D36" s="59"/>
      <c r="E36" s="42"/>
      <c r="F36" s="57"/>
      <c r="G36" s="1"/>
      <c r="H36" s="1"/>
      <c r="I36" s="1"/>
      <c r="J36" s="1"/>
      <c r="K36" s="1"/>
      <c r="L36" s="1"/>
      <c r="M36" s="1"/>
      <c r="N36" s="1"/>
      <c r="O36" s="1"/>
      <c r="P36" s="1"/>
      <c r="Q36" s="42">
        <f t="shared" si="1"/>
        <v>0</v>
      </c>
      <c r="R36" s="42"/>
      <c r="S36" s="1"/>
      <c r="T36" s="1"/>
      <c r="U36" s="1"/>
      <c r="V36" s="42">
        <f t="shared" si="2"/>
        <v>0</v>
      </c>
      <c r="W36" s="42"/>
    </row>
    <row r="37" spans="2:23" x14ac:dyDescent="0.25">
      <c r="B37" s="19">
        <v>31</v>
      </c>
      <c r="C37" s="21" t="s">
        <v>16</v>
      </c>
      <c r="D37" s="59"/>
      <c r="E37" s="42"/>
      <c r="F37" s="57"/>
      <c r="G37" s="1"/>
      <c r="H37" s="1"/>
      <c r="I37" s="1"/>
      <c r="J37" s="1"/>
      <c r="K37" s="1"/>
      <c r="L37" s="1"/>
      <c r="M37" s="1"/>
      <c r="N37" s="1"/>
      <c r="O37" s="1"/>
      <c r="P37" s="1"/>
      <c r="Q37" s="42">
        <f t="shared" si="1"/>
        <v>0</v>
      </c>
      <c r="R37" s="42"/>
      <c r="S37" s="1"/>
      <c r="T37" s="1"/>
      <c r="U37" s="1"/>
      <c r="V37" s="42">
        <f t="shared" si="2"/>
        <v>0</v>
      </c>
      <c r="W37" s="42"/>
    </row>
    <row r="38" spans="2:23" x14ac:dyDescent="0.25">
      <c r="B38" s="32">
        <v>32</v>
      </c>
      <c r="C38" s="22" t="s">
        <v>35</v>
      </c>
      <c r="D38" s="40"/>
      <c r="E38" s="42"/>
      <c r="F38" s="57"/>
      <c r="G38" s="1"/>
      <c r="H38" s="1"/>
      <c r="I38" s="1"/>
      <c r="J38" s="1"/>
      <c r="K38" s="1"/>
      <c r="L38" s="1"/>
      <c r="M38" s="1"/>
      <c r="N38" s="1"/>
      <c r="O38" s="1"/>
      <c r="P38" s="1"/>
      <c r="Q38" s="42">
        <f t="shared" si="1"/>
        <v>0</v>
      </c>
      <c r="R38" s="42"/>
      <c r="S38" s="1"/>
      <c r="T38" s="1"/>
      <c r="U38" s="1"/>
      <c r="V38" s="42">
        <f t="shared" si="2"/>
        <v>0</v>
      </c>
      <c r="W38" s="42"/>
    </row>
    <row r="39" spans="2:23" ht="54" customHeight="1" x14ac:dyDescent="0.25">
      <c r="B39" s="19">
        <v>33</v>
      </c>
      <c r="C39" s="20" t="s">
        <v>18</v>
      </c>
      <c r="D39" s="42">
        <f>SUM(D40:D52)</f>
        <v>134907559.15481901</v>
      </c>
      <c r="E39" s="42">
        <f>D39/1.95583</f>
        <v>68977139.707857534</v>
      </c>
      <c r="F39" s="30">
        <f t="shared" ref="F39:K39" si="7">SUM(F40:F52)</f>
        <v>0</v>
      </c>
      <c r="G39" s="25">
        <f t="shared" si="7"/>
        <v>0</v>
      </c>
      <c r="H39" s="25">
        <f t="shared" si="7"/>
        <v>0</v>
      </c>
      <c r="I39" s="25">
        <f t="shared" si="7"/>
        <v>0</v>
      </c>
      <c r="J39" s="43">
        <f t="shared" si="7"/>
        <v>13057434</v>
      </c>
      <c r="K39" s="43">
        <f t="shared" si="7"/>
        <v>6676159.993455464</v>
      </c>
      <c r="L39" s="1"/>
      <c r="M39" s="1"/>
      <c r="N39" s="1"/>
      <c r="O39" s="1"/>
      <c r="P39" s="1"/>
      <c r="Q39" s="42">
        <f t="shared" si="1"/>
        <v>13057434</v>
      </c>
      <c r="R39" s="42">
        <f>Q39/1.95583</f>
        <v>6676159.993455464</v>
      </c>
      <c r="S39" s="1"/>
      <c r="T39" s="1"/>
      <c r="U39" s="1"/>
      <c r="V39" s="42">
        <f t="shared" si="2"/>
        <v>121850125.15481901</v>
      </c>
      <c r="W39" s="42">
        <f>V39/1.95583</f>
        <v>62300979.71440208</v>
      </c>
    </row>
    <row r="40" spans="2:23" ht="93" customHeight="1" x14ac:dyDescent="0.25">
      <c r="B40" s="32">
        <v>34</v>
      </c>
      <c r="C40" s="22" t="s">
        <v>50</v>
      </c>
      <c r="D40" s="44">
        <f>49500000+600000+20000000+28000000</f>
        <v>98100000</v>
      </c>
      <c r="E40" s="44">
        <f>D40/1.95583</f>
        <v>50157733.545349032</v>
      </c>
      <c r="F40" s="57"/>
      <c r="G40" s="1"/>
      <c r="H40" s="1"/>
      <c r="I40" s="1"/>
      <c r="J40" s="44">
        <v>13057434</v>
      </c>
      <c r="K40" s="44">
        <f>J40/1.95583</f>
        <v>6676159.993455464</v>
      </c>
      <c r="L40" s="1"/>
      <c r="M40" s="1"/>
      <c r="N40" s="1"/>
      <c r="O40" s="1"/>
      <c r="P40" s="1"/>
      <c r="Q40" s="41">
        <f t="shared" si="1"/>
        <v>13057434</v>
      </c>
      <c r="R40" s="41">
        <f>Q40/1.95583</f>
        <v>6676159.993455464</v>
      </c>
      <c r="S40" s="1"/>
      <c r="T40" s="1"/>
      <c r="U40" s="1"/>
      <c r="V40" s="41">
        <f t="shared" si="2"/>
        <v>85042566</v>
      </c>
      <c r="W40" s="41">
        <f>V40/1.95583</f>
        <v>43481573.55189357</v>
      </c>
    </row>
    <row r="41" spans="2:23" ht="90" customHeight="1" x14ac:dyDescent="0.25">
      <c r="B41" s="19">
        <v>35</v>
      </c>
      <c r="C41" s="21" t="s">
        <v>41</v>
      </c>
      <c r="D41" s="59"/>
      <c r="E41" s="59"/>
      <c r="F41" s="57"/>
      <c r="G41" s="1"/>
      <c r="H41" s="1"/>
      <c r="I41" s="1"/>
      <c r="J41" s="40"/>
      <c r="K41" s="40"/>
      <c r="L41" s="1"/>
      <c r="M41" s="1"/>
      <c r="N41" s="1"/>
      <c r="O41" s="1"/>
      <c r="P41" s="1"/>
      <c r="Q41" s="42">
        <f t="shared" si="1"/>
        <v>0</v>
      </c>
      <c r="R41" s="42"/>
      <c r="S41" s="1"/>
      <c r="T41" s="1"/>
      <c r="U41" s="1"/>
      <c r="V41" s="42">
        <f t="shared" si="2"/>
        <v>0</v>
      </c>
      <c r="W41" s="41"/>
    </row>
    <row r="42" spans="2:23" ht="69.75" customHeight="1" x14ac:dyDescent="0.25">
      <c r="B42" s="19">
        <v>36</v>
      </c>
      <c r="C42" s="21" t="s">
        <v>42</v>
      </c>
      <c r="D42" s="59"/>
      <c r="E42" s="59"/>
      <c r="F42" s="57"/>
      <c r="G42" s="1"/>
      <c r="H42" s="1"/>
      <c r="I42" s="1"/>
      <c r="J42" s="1"/>
      <c r="K42" s="1"/>
      <c r="L42" s="1"/>
      <c r="M42" s="1"/>
      <c r="N42" s="1"/>
      <c r="O42" s="1"/>
      <c r="P42" s="1"/>
      <c r="Q42" s="42">
        <f t="shared" si="1"/>
        <v>0</v>
      </c>
      <c r="R42" s="42"/>
      <c r="S42" s="1"/>
      <c r="T42" s="1"/>
      <c r="U42" s="1"/>
      <c r="V42" s="42">
        <f t="shared" si="2"/>
        <v>0</v>
      </c>
      <c r="W42" s="41"/>
    </row>
    <row r="43" spans="2:23" ht="57" customHeight="1" x14ac:dyDescent="0.25">
      <c r="B43" s="19">
        <v>37</v>
      </c>
      <c r="C43" s="21" t="s">
        <v>43</v>
      </c>
      <c r="D43" s="59"/>
      <c r="E43" s="59"/>
      <c r="F43" s="57"/>
      <c r="G43" s="1"/>
      <c r="H43" s="1"/>
      <c r="I43" s="1"/>
      <c r="J43" s="1"/>
      <c r="K43" s="1"/>
      <c r="L43" s="1"/>
      <c r="M43" s="1"/>
      <c r="N43" s="1"/>
      <c r="O43" s="1"/>
      <c r="P43" s="1"/>
      <c r="Q43" s="42">
        <f t="shared" si="1"/>
        <v>0</v>
      </c>
      <c r="R43" s="42"/>
      <c r="S43" s="1"/>
      <c r="T43" s="1"/>
      <c r="U43" s="1"/>
      <c r="V43" s="42">
        <f t="shared" si="2"/>
        <v>0</v>
      </c>
      <c r="W43" s="41"/>
    </row>
    <row r="44" spans="2:23" ht="31.5" x14ac:dyDescent="0.25">
      <c r="B44" s="19">
        <v>38</v>
      </c>
      <c r="C44" s="21" t="s">
        <v>44</v>
      </c>
      <c r="D44" s="59"/>
      <c r="E44" s="59"/>
      <c r="F44" s="57"/>
      <c r="G44" s="1"/>
      <c r="H44" s="1"/>
      <c r="I44" s="1"/>
      <c r="J44" s="1"/>
      <c r="K44" s="1"/>
      <c r="L44" s="1"/>
      <c r="M44" s="1"/>
      <c r="N44" s="1"/>
      <c r="O44" s="1"/>
      <c r="P44" s="1"/>
      <c r="Q44" s="42">
        <f t="shared" si="1"/>
        <v>0</v>
      </c>
      <c r="R44" s="42"/>
      <c r="S44" s="1"/>
      <c r="T44" s="1"/>
      <c r="U44" s="1"/>
      <c r="V44" s="42">
        <f t="shared" si="2"/>
        <v>0</v>
      </c>
      <c r="W44" s="41"/>
    </row>
    <row r="45" spans="2:23" ht="63" x14ac:dyDescent="0.25">
      <c r="B45" s="19">
        <v>39</v>
      </c>
      <c r="C45" s="21" t="s">
        <v>45</v>
      </c>
      <c r="D45" s="59"/>
      <c r="E45" s="59"/>
      <c r="F45" s="57"/>
      <c r="G45" s="1"/>
      <c r="H45" s="1"/>
      <c r="I45" s="1"/>
      <c r="J45" s="1"/>
      <c r="K45" s="1"/>
      <c r="L45" s="1"/>
      <c r="M45" s="1"/>
      <c r="N45" s="1"/>
      <c r="O45" s="1"/>
      <c r="P45" s="1"/>
      <c r="Q45" s="42">
        <f t="shared" si="1"/>
        <v>0</v>
      </c>
      <c r="R45" s="42"/>
      <c r="S45" s="1"/>
      <c r="T45" s="1"/>
      <c r="U45" s="1"/>
      <c r="V45" s="42">
        <f t="shared" si="2"/>
        <v>0</v>
      </c>
      <c r="W45" s="41"/>
    </row>
    <row r="46" spans="2:23" ht="63" x14ac:dyDescent="0.25">
      <c r="B46" s="19">
        <v>40</v>
      </c>
      <c r="C46" s="21" t="s">
        <v>46</v>
      </c>
      <c r="D46" s="59"/>
      <c r="E46" s="59"/>
      <c r="F46" s="57"/>
      <c r="G46" s="1"/>
      <c r="H46" s="1"/>
      <c r="I46" s="1"/>
      <c r="J46" s="1"/>
      <c r="K46" s="1"/>
      <c r="L46" s="1"/>
      <c r="M46" s="1"/>
      <c r="N46" s="1"/>
      <c r="O46" s="1"/>
      <c r="P46" s="1"/>
      <c r="Q46" s="42">
        <f t="shared" si="1"/>
        <v>0</v>
      </c>
      <c r="R46" s="42"/>
      <c r="S46" s="1"/>
      <c r="T46" s="1"/>
      <c r="U46" s="1"/>
      <c r="V46" s="42">
        <f t="shared" si="2"/>
        <v>0</v>
      </c>
      <c r="W46" s="41"/>
    </row>
    <row r="47" spans="2:23" ht="63" x14ac:dyDescent="0.25">
      <c r="B47" s="19">
        <v>41</v>
      </c>
      <c r="C47" s="21" t="s">
        <v>47</v>
      </c>
      <c r="D47" s="59"/>
      <c r="E47" s="59"/>
      <c r="F47" s="57"/>
      <c r="G47" s="1"/>
      <c r="H47" s="1"/>
      <c r="I47" s="1"/>
      <c r="J47" s="1"/>
      <c r="K47" s="1"/>
      <c r="L47" s="1"/>
      <c r="M47" s="1"/>
      <c r="N47" s="1"/>
      <c r="O47" s="1"/>
      <c r="P47" s="1"/>
      <c r="Q47" s="42">
        <f t="shared" si="1"/>
        <v>0</v>
      </c>
      <c r="R47" s="42"/>
      <c r="S47" s="1"/>
      <c r="T47" s="1"/>
      <c r="U47" s="1"/>
      <c r="V47" s="42">
        <f t="shared" si="2"/>
        <v>0</v>
      </c>
      <c r="W47" s="41"/>
    </row>
    <row r="48" spans="2:23" ht="47.25" x14ac:dyDescent="0.25">
      <c r="B48" s="19">
        <v>42</v>
      </c>
      <c r="C48" s="22" t="s">
        <v>8</v>
      </c>
      <c r="D48" s="59"/>
      <c r="E48" s="59"/>
      <c r="F48" s="57"/>
      <c r="G48" s="1"/>
      <c r="H48" s="1"/>
      <c r="I48" s="1"/>
      <c r="J48" s="1"/>
      <c r="K48" s="1"/>
      <c r="L48" s="1"/>
      <c r="M48" s="1"/>
      <c r="N48" s="1"/>
      <c r="O48" s="1"/>
      <c r="P48" s="1"/>
      <c r="Q48" s="42">
        <f t="shared" si="1"/>
        <v>0</v>
      </c>
      <c r="R48" s="42"/>
      <c r="S48" s="1"/>
      <c r="T48" s="1"/>
      <c r="U48" s="1"/>
      <c r="V48" s="42">
        <f t="shared" si="2"/>
        <v>0</v>
      </c>
      <c r="W48" s="41"/>
    </row>
    <row r="49" spans="2:23" ht="31.5" x14ac:dyDescent="0.25">
      <c r="B49" s="19">
        <v>43</v>
      </c>
      <c r="C49" s="23" t="s">
        <v>14</v>
      </c>
      <c r="D49" s="59"/>
      <c r="E49" s="59"/>
      <c r="F49" s="57"/>
      <c r="G49" s="1"/>
      <c r="H49" s="1"/>
      <c r="I49" s="1"/>
      <c r="J49" s="1"/>
      <c r="K49" s="1"/>
      <c r="L49" s="1"/>
      <c r="M49" s="1"/>
      <c r="N49" s="1"/>
      <c r="O49" s="1"/>
      <c r="P49" s="1"/>
      <c r="Q49" s="42">
        <f t="shared" si="1"/>
        <v>0</v>
      </c>
      <c r="R49" s="42"/>
      <c r="S49" s="1"/>
      <c r="T49" s="1"/>
      <c r="U49" s="1"/>
      <c r="V49" s="42">
        <f t="shared" si="2"/>
        <v>0</v>
      </c>
      <c r="W49" s="41"/>
    </row>
    <row r="50" spans="2:23" ht="47.25" customHeight="1" x14ac:dyDescent="0.25">
      <c r="B50" s="19">
        <v>44</v>
      </c>
      <c r="C50" s="21" t="s">
        <v>17</v>
      </c>
      <c r="D50" s="59"/>
      <c r="E50" s="59"/>
      <c r="F50" s="57"/>
      <c r="G50" s="1"/>
      <c r="H50" s="1"/>
      <c r="I50" s="1"/>
      <c r="J50" s="1"/>
      <c r="K50" s="1"/>
      <c r="L50" s="1"/>
      <c r="M50" s="1"/>
      <c r="N50" s="1"/>
      <c r="O50" s="1"/>
      <c r="P50" s="1"/>
      <c r="Q50" s="42">
        <f t="shared" si="1"/>
        <v>0</v>
      </c>
      <c r="R50" s="42"/>
      <c r="S50" s="1"/>
      <c r="T50" s="1"/>
      <c r="U50" s="1"/>
      <c r="V50" s="42">
        <f t="shared" si="2"/>
        <v>0</v>
      </c>
      <c r="W50" s="41"/>
    </row>
    <row r="51" spans="2:23" ht="47.25" x14ac:dyDescent="0.25">
      <c r="B51" s="32">
        <v>45</v>
      </c>
      <c r="C51" s="22" t="s">
        <v>51</v>
      </c>
      <c r="D51" s="44">
        <f>19000000+10200000+3000000</f>
        <v>32200000</v>
      </c>
      <c r="E51" s="44">
        <f>D51/1.95583</f>
        <v>16463598.574518235</v>
      </c>
      <c r="F51" s="57"/>
      <c r="G51" s="1"/>
      <c r="H51" s="1"/>
      <c r="I51" s="1"/>
      <c r="J51" s="1"/>
      <c r="K51" s="1"/>
      <c r="L51" s="1"/>
      <c r="M51" s="1"/>
      <c r="N51" s="1"/>
      <c r="O51" s="1"/>
      <c r="P51" s="1"/>
      <c r="Q51" s="42">
        <f t="shared" si="1"/>
        <v>0</v>
      </c>
      <c r="R51" s="42"/>
      <c r="S51" s="1"/>
      <c r="T51" s="1"/>
      <c r="U51" s="1"/>
      <c r="V51" s="41">
        <f t="shared" si="2"/>
        <v>32200000</v>
      </c>
      <c r="W51" s="41">
        <f t="shared" ref="W51:W52" si="8">V51/1.95583</f>
        <v>16463598.574518235</v>
      </c>
    </row>
    <row r="52" spans="2:23" x14ac:dyDescent="0.25">
      <c r="B52" s="19">
        <v>46</v>
      </c>
      <c r="C52" s="22" t="s">
        <v>34</v>
      </c>
      <c r="D52" s="44">
        <v>4607559.1548190145</v>
      </c>
      <c r="E52" s="44">
        <f>D52/1.95583</f>
        <v>2355807.5879902723</v>
      </c>
      <c r="F52" s="57"/>
      <c r="G52" s="1"/>
      <c r="H52" s="1"/>
      <c r="I52" s="1"/>
      <c r="J52" s="1"/>
      <c r="K52" s="1"/>
      <c r="L52" s="1"/>
      <c r="M52" s="1"/>
      <c r="N52" s="1"/>
      <c r="O52" s="1"/>
      <c r="P52" s="1"/>
      <c r="Q52" s="42">
        <f t="shared" si="1"/>
        <v>0</v>
      </c>
      <c r="R52" s="42"/>
      <c r="S52" s="1"/>
      <c r="T52" s="1"/>
      <c r="U52" s="1"/>
      <c r="V52" s="41">
        <f t="shared" si="2"/>
        <v>4607559.1548190145</v>
      </c>
      <c r="W52" s="41">
        <f t="shared" si="8"/>
        <v>2355807.5879902723</v>
      </c>
    </row>
    <row r="53" spans="2:23" s="5" customFormat="1" ht="38.450000000000003" customHeight="1" x14ac:dyDescent="0.25">
      <c r="B53" s="19">
        <v>47</v>
      </c>
      <c r="C53" s="33" t="s">
        <v>48</v>
      </c>
      <c r="D53" s="42">
        <f>D8+D39+D22</f>
        <v>342321342</v>
      </c>
      <c r="E53" s="42">
        <f>E8+E39+E22</f>
        <v>175026122.92479408</v>
      </c>
      <c r="F53" s="30">
        <f t="shared" ref="F53:U53" si="9">F8+F39+F22</f>
        <v>0</v>
      </c>
      <c r="G53" s="30">
        <f t="shared" si="9"/>
        <v>0</v>
      </c>
      <c r="H53" s="30">
        <f t="shared" si="9"/>
        <v>0</v>
      </c>
      <c r="I53" s="30">
        <f t="shared" si="9"/>
        <v>0</v>
      </c>
      <c r="J53" s="42">
        <f>J8+J39+J22</f>
        <v>32668085</v>
      </c>
      <c r="K53" s="42">
        <f>K8+K39+K22</f>
        <v>16702926.634727966</v>
      </c>
      <c r="L53" s="30">
        <f t="shared" si="9"/>
        <v>0</v>
      </c>
      <c r="M53" s="30">
        <f t="shared" si="9"/>
        <v>0</v>
      </c>
      <c r="N53" s="30">
        <f t="shared" si="9"/>
        <v>0</v>
      </c>
      <c r="O53" s="30">
        <f t="shared" si="9"/>
        <v>0</v>
      </c>
      <c r="P53" s="30">
        <f t="shared" si="9"/>
        <v>0</v>
      </c>
      <c r="Q53" s="42">
        <f t="shared" si="1"/>
        <v>32668085</v>
      </c>
      <c r="R53" s="42">
        <f>Q53/1.95583</f>
        <v>16702926.634727968</v>
      </c>
      <c r="S53" s="30">
        <f t="shared" si="9"/>
        <v>0</v>
      </c>
      <c r="T53" s="30">
        <f t="shared" si="9"/>
        <v>0</v>
      </c>
      <c r="U53" s="30">
        <f t="shared" si="9"/>
        <v>0</v>
      </c>
      <c r="V53" s="42">
        <f>V8+V39+V22</f>
        <v>309653257</v>
      </c>
      <c r="W53" s="42">
        <f>W8+W39+W22</f>
        <v>158323196.29006612</v>
      </c>
    </row>
    <row r="54" spans="2:23" ht="19.5" customHeight="1" x14ac:dyDescent="0.25">
      <c r="C54" s="9"/>
      <c r="D54" s="5"/>
      <c r="E54" s="61"/>
      <c r="F54" s="5"/>
      <c r="V54" s="42">
        <f>D53-Q53</f>
        <v>309653257</v>
      </c>
      <c r="W54" s="42">
        <f>E53-R53</f>
        <v>158323196.29006612</v>
      </c>
    </row>
    <row r="55" spans="2:23" ht="19.5" customHeight="1" x14ac:dyDescent="0.25">
      <c r="C55" s="9"/>
      <c r="E55" s="54"/>
      <c r="I55" s="60"/>
      <c r="K55" s="54"/>
    </row>
    <row r="56" spans="2:23" ht="19.5" customHeight="1" x14ac:dyDescent="0.3">
      <c r="C56" s="31" t="s">
        <v>28</v>
      </c>
      <c r="G56" s="51"/>
      <c r="H56" s="51"/>
      <c r="I56" s="52"/>
      <c r="V56" s="54"/>
    </row>
    <row r="57" spans="2:23" ht="36.75" customHeight="1" x14ac:dyDescent="0.25">
      <c r="C57" s="27" t="s">
        <v>29</v>
      </c>
      <c r="D57" s="1"/>
      <c r="E57" s="1"/>
      <c r="G57" s="51"/>
      <c r="H57" s="51"/>
      <c r="I57" s="52"/>
      <c r="J57" s="52"/>
      <c r="K57" s="52"/>
      <c r="V57" s="54"/>
      <c r="W57" s="54"/>
    </row>
    <row r="58" spans="2:23" ht="19.5" customHeight="1" x14ac:dyDescent="0.25">
      <c r="C58" s="26" t="s">
        <v>49</v>
      </c>
      <c r="D58" s="53">
        <f>D21</f>
        <v>3500754.8451809855</v>
      </c>
      <c r="E58" s="55">
        <f>D58/1.95583</f>
        <v>1789907.5303993628</v>
      </c>
      <c r="G58" s="51"/>
      <c r="H58" s="51"/>
      <c r="I58" s="52"/>
      <c r="W58" s="54"/>
    </row>
    <row r="59" spans="2:23" ht="19.5" customHeight="1" x14ac:dyDescent="0.25">
      <c r="C59" s="28" t="s">
        <v>30</v>
      </c>
      <c r="D59" s="1"/>
      <c r="E59" s="56"/>
    </row>
    <row r="60" spans="2:23" ht="39" customHeight="1" x14ac:dyDescent="0.25">
      <c r="C60" s="27" t="s">
        <v>31</v>
      </c>
      <c r="D60" s="1"/>
      <c r="E60" s="56"/>
      <c r="J60" s="51"/>
      <c r="K60" s="51"/>
      <c r="L60" s="52"/>
    </row>
    <row r="61" spans="2:23" x14ac:dyDescent="0.25">
      <c r="C61" s="26" t="s">
        <v>49</v>
      </c>
      <c r="D61" s="53">
        <f>D52</f>
        <v>4607559.1548190145</v>
      </c>
      <c r="E61" s="55">
        <f>D61/1.95583</f>
        <v>2355807.5879902723</v>
      </c>
      <c r="J61" s="51"/>
      <c r="K61" s="51"/>
      <c r="L61" s="52"/>
    </row>
    <row r="62" spans="2:23" x14ac:dyDescent="0.25">
      <c r="C62" s="9"/>
      <c r="J62" s="51"/>
      <c r="K62" s="51"/>
      <c r="L62" s="52"/>
    </row>
    <row r="63" spans="2:23" x14ac:dyDescent="0.25">
      <c r="C63" s="9"/>
    </row>
    <row r="64" spans="2:23" x14ac:dyDescent="0.25">
      <c r="C64" s="10"/>
    </row>
    <row r="65" spans="3:5" x14ac:dyDescent="0.25">
      <c r="C65" s="67"/>
      <c r="D65" s="67"/>
      <c r="E65" s="48"/>
    </row>
    <row r="66" spans="3:5" ht="44.25" customHeight="1" x14ac:dyDescent="0.25">
      <c r="C66" s="66"/>
      <c r="D66" s="66"/>
      <c r="E66" s="47"/>
    </row>
    <row r="67" spans="3:5" ht="13.5" customHeight="1" x14ac:dyDescent="0.25">
      <c r="C67" s="67"/>
      <c r="D67" s="67"/>
      <c r="E67" s="48"/>
    </row>
    <row r="68" spans="3:5" ht="30.75" customHeight="1" x14ac:dyDescent="0.25">
      <c r="C68" s="29"/>
      <c r="D68" s="9"/>
      <c r="E68" s="9"/>
    </row>
    <row r="69" spans="3:5" ht="34.5" customHeight="1" x14ac:dyDescent="0.25">
      <c r="C69" s="13"/>
      <c r="D69" s="13"/>
      <c r="E69" s="13"/>
    </row>
    <row r="70" spans="3:5" ht="15" customHeight="1" x14ac:dyDescent="0.25">
      <c r="C70" s="14"/>
      <c r="D70" s="13"/>
      <c r="E70" s="13"/>
    </row>
    <row r="71" spans="3:5" x14ac:dyDescent="0.25">
      <c r="C71" s="15"/>
      <c r="D71" s="15"/>
      <c r="E71" s="15"/>
    </row>
    <row r="72" spans="3:5" x14ac:dyDescent="0.25">
      <c r="C72" s="73"/>
      <c r="D72" s="73"/>
      <c r="E72" s="49"/>
    </row>
    <row r="73" spans="3:5" x14ac:dyDescent="0.25">
      <c r="C73" s="73"/>
      <c r="D73" s="73"/>
      <c r="E73" s="49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73"/>
      <c r="D76" s="73"/>
      <c r="E76" s="49"/>
    </row>
    <row r="77" spans="3:5" x14ac:dyDescent="0.25">
      <c r="C77" s="17"/>
      <c r="D77" s="2"/>
      <c r="E77" s="2"/>
    </row>
    <row r="78" spans="3:5" x14ac:dyDescent="0.25">
      <c r="C78" s="17"/>
      <c r="D78" s="2"/>
      <c r="E78" s="2"/>
    </row>
    <row r="79" spans="3:5" x14ac:dyDescent="0.25">
      <c r="C79" s="17"/>
      <c r="D79" s="2"/>
      <c r="E79" s="2"/>
    </row>
    <row r="80" spans="3:5" x14ac:dyDescent="0.25">
      <c r="C80" s="17"/>
      <c r="D80" s="2"/>
      <c r="E80" s="2"/>
    </row>
    <row r="81" spans="3:5" x14ac:dyDescent="0.25">
      <c r="C81" s="18"/>
      <c r="D81" s="2"/>
      <c r="E81" s="2"/>
    </row>
    <row r="82" spans="3:5" x14ac:dyDescent="0.25">
      <c r="C82" s="17"/>
      <c r="D82" s="2"/>
      <c r="E82" s="2"/>
    </row>
    <row r="83" spans="3:5" x14ac:dyDescent="0.25">
      <c r="C83" s="17"/>
      <c r="D83" s="2"/>
      <c r="E83" s="2"/>
    </row>
    <row r="84" spans="3:5" x14ac:dyDescent="0.25">
      <c r="C84" s="17"/>
      <c r="D84" s="2"/>
      <c r="E84" s="2"/>
    </row>
    <row r="85" spans="3:5" x14ac:dyDescent="0.25">
      <c r="C85" s="17"/>
      <c r="D85" s="2"/>
      <c r="E85" s="2"/>
    </row>
    <row r="86" spans="3:5" x14ac:dyDescent="0.25">
      <c r="C86" s="17"/>
      <c r="D86" s="2"/>
      <c r="E86" s="2"/>
    </row>
  </sheetData>
  <sheetProtection algorithmName="SHA-512" hashValue="H6kYmV5eVIHGP5b0B6MHWcZQyq5wOLxpbZWJtRnE73zGerqsHQx4sNlOA3Ydw/oWsmO59fP0ASP0c3HgL3ZMIw==" saltValue="vfsLAeP0ULmsXihsFG2uvA==" spinCount="100000" sheet="1" objects="1" scenarios="1" selectLockedCells="1" selectUnlockedCells="1"/>
  <mergeCells count="12">
    <mergeCell ref="C76:D76"/>
    <mergeCell ref="C72:D72"/>
    <mergeCell ref="C73:D73"/>
    <mergeCell ref="D4:D5"/>
    <mergeCell ref="C65:D65"/>
    <mergeCell ref="V4:W4"/>
    <mergeCell ref="S4:U4"/>
    <mergeCell ref="C2:D2"/>
    <mergeCell ref="C66:D66"/>
    <mergeCell ref="C67:D67"/>
    <mergeCell ref="E4:E5"/>
    <mergeCell ref="F4:R4"/>
  </mergeCells>
  <printOptions horizontalCentered="1"/>
  <pageMargins left="0" right="0" top="0.59055118110236227" bottom="0.15748031496062992" header="0.15748031496062992" footer="0.31496062992125984"/>
  <pageSetup paperSize="8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Приложение 2026</vt:lpstr>
      <vt:lpstr>'Приложение 2026'!Print_Area</vt:lpstr>
      <vt:lpstr>'Приложение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2024-10-31T08:58:55Z</dcterms:created>
  <dcterms:modified xsi:type="dcterms:W3CDTF">2025-11-17T10:39:00Z</dcterms:modified>
  <cp:contentStatus/>
</cp:coreProperties>
</file>