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4100"/>
  </bookViews>
  <sheets>
    <sheet name="Приложение А-2025" sheetId="1" r:id="rId1"/>
  </sheets>
  <definedNames>
    <definedName name="_xlnm.Print_Area" localSheetId="0">'Приложение А-2025'!$C$1:$D$53</definedName>
    <definedName name="_xlnm.Print_Titles" localSheetId="0">'Приложение А-2025'!$C:$C,'Приложение А-2025'!$4:$5</definedName>
  </definedNames>
  <calcPr calcId="162913"/>
</workbook>
</file>

<file path=xl/calcChain.xml><?xml version="1.0" encoding="utf-8"?>
<calcChain xmlns="http://schemas.openxmlformats.org/spreadsheetml/2006/main">
  <c r="D61" i="1" l="1"/>
  <c r="D58" i="1"/>
  <c r="R53" i="1"/>
  <c r="Q53" i="1"/>
  <c r="P53" i="1"/>
  <c r="N53" i="1"/>
  <c r="M53" i="1"/>
  <c r="L53" i="1"/>
  <c r="K53" i="1"/>
  <c r="J53" i="1"/>
  <c r="S52" i="1"/>
  <c r="O52" i="1"/>
  <c r="O51" i="1"/>
  <c r="D51" i="1"/>
  <c r="D39" i="1" s="1"/>
  <c r="O50" i="1"/>
  <c r="S50" i="1" s="1"/>
  <c r="O49" i="1"/>
  <c r="S49" i="1" s="1"/>
  <c r="O48" i="1"/>
  <c r="S48" i="1" s="1"/>
  <c r="O47" i="1"/>
  <c r="S47" i="1" s="1"/>
  <c r="O46" i="1"/>
  <c r="S46" i="1" s="1"/>
  <c r="O45" i="1"/>
  <c r="S45" i="1" s="1"/>
  <c r="O44" i="1"/>
  <c r="S44" i="1" s="1"/>
  <c r="O43" i="1"/>
  <c r="S43" i="1" s="1"/>
  <c r="O42" i="1"/>
  <c r="S42" i="1" s="1"/>
  <c r="O41" i="1"/>
  <c r="S41" i="1" s="1"/>
  <c r="O40" i="1"/>
  <c r="D40" i="1"/>
  <c r="S40" i="1" s="1"/>
  <c r="I39" i="1"/>
  <c r="I53" i="1" s="1"/>
  <c r="H39" i="1"/>
  <c r="G39" i="1"/>
  <c r="G53" i="1" s="1"/>
  <c r="F39" i="1"/>
  <c r="E39" i="1"/>
  <c r="O39" i="1" s="1"/>
  <c r="S38" i="1"/>
  <c r="O38" i="1"/>
  <c r="S37" i="1"/>
  <c r="O37" i="1"/>
  <c r="S36" i="1"/>
  <c r="O36" i="1"/>
  <c r="S35" i="1"/>
  <c r="O35" i="1"/>
  <c r="S34" i="1"/>
  <c r="O34" i="1"/>
  <c r="S33" i="1"/>
  <c r="O33" i="1"/>
  <c r="S32" i="1"/>
  <c r="O32" i="1"/>
  <c r="S31" i="1"/>
  <c r="O31" i="1"/>
  <c r="S30" i="1"/>
  <c r="O30" i="1"/>
  <c r="S29" i="1"/>
  <c r="O29" i="1"/>
  <c r="O28" i="1"/>
  <c r="D28" i="1"/>
  <c r="S28" i="1" s="1"/>
  <c r="O27" i="1"/>
  <c r="D27" i="1"/>
  <c r="S27" i="1" s="1"/>
  <c r="O26" i="1"/>
  <c r="D26" i="1"/>
  <c r="S26" i="1" s="1"/>
  <c r="O25" i="1"/>
  <c r="S25" i="1" s="1"/>
  <c r="O24" i="1"/>
  <c r="S24" i="1" s="1"/>
  <c r="O23" i="1"/>
  <c r="S23" i="1" s="1"/>
  <c r="I22" i="1"/>
  <c r="H22" i="1"/>
  <c r="G22" i="1"/>
  <c r="F22" i="1"/>
  <c r="O22" i="1" s="1"/>
  <c r="E22" i="1"/>
  <c r="D22" i="1"/>
  <c r="S22" i="1" s="1"/>
  <c r="O21" i="1"/>
  <c r="S21" i="1" s="1"/>
  <c r="O20" i="1"/>
  <c r="S20" i="1" s="1"/>
  <c r="O19" i="1"/>
  <c r="S19" i="1" s="1"/>
  <c r="O18" i="1"/>
  <c r="S18" i="1" s="1"/>
  <c r="O17" i="1"/>
  <c r="S17" i="1" s="1"/>
  <c r="O16" i="1"/>
  <c r="S16" i="1" s="1"/>
  <c r="O15" i="1"/>
  <c r="S15" i="1" s="1"/>
  <c r="O14" i="1"/>
  <c r="S14" i="1" s="1"/>
  <c r="O13" i="1"/>
  <c r="S13" i="1" s="1"/>
  <c r="O12" i="1"/>
  <c r="S12" i="1" s="1"/>
  <c r="O11" i="1"/>
  <c r="S11" i="1" s="1"/>
  <c r="O10" i="1"/>
  <c r="S10" i="1" s="1"/>
  <c r="O9" i="1"/>
  <c r="S9" i="1" s="1"/>
  <c r="I8" i="1"/>
  <c r="H8" i="1"/>
  <c r="H53" i="1" s="1"/>
  <c r="G8" i="1"/>
  <c r="F8" i="1"/>
  <c r="F53" i="1" s="1"/>
  <c r="E8" i="1"/>
  <c r="D8" i="1"/>
  <c r="D53" i="1" s="1"/>
  <c r="S39" i="1" l="1"/>
  <c r="O8" i="1"/>
  <c r="S8" i="1" s="1"/>
  <c r="S53" i="1" s="1"/>
  <c r="S51" i="1"/>
  <c r="E53" i="1"/>
  <c r="O53" i="1" s="1"/>
  <c r="S54" i="1" s="1"/>
</calcChain>
</file>

<file path=xl/sharedStrings.xml><?xml version="1.0" encoding="utf-8"?>
<sst xmlns="http://schemas.openxmlformats.org/spreadsheetml/2006/main" count="75" uniqueCount="72">
  <si>
    <t xml:space="preserve"> - мониторинг</t>
  </si>
  <si>
    <t xml:space="preserve"> - закриване и следексплоатационни грижи на площадката на депото</t>
  </si>
  <si>
    <t xml:space="preserve"> - разходи за участие в дейността на регионалното сдружение за управление на отпадъците</t>
  </si>
  <si>
    <t xml:space="preserve"> - програми за управление на отпадъците</t>
  </si>
  <si>
    <t xml:space="preserve"> - контрол на дейностите по третиране на битови отпадъци</t>
  </si>
  <si>
    <t xml:space="preserve"> - третиране (обезвреждане и оползотворяване) на битови отпадъци, необхванати в управлението на масово разпространените отпадъци </t>
  </si>
  <si>
    <t>Общо разходи за план-сметката</t>
  </si>
  <si>
    <t>Източник на финансиране</t>
  </si>
  <si>
    <t xml:space="preserve"> - осигуряване на информация на обществеността за дейности по управление на отпадъците на територията на общината </t>
  </si>
  <si>
    <t xml:space="preserve"> - контрол на дейностите, свързани с предотвратяване изхвърлянето на битови отпадъци на неразрешени за това места и/или създаването на незаконни сметища, както и организиране на почистването им</t>
  </si>
  <si>
    <t xml:space="preserve"> - обезпечения по чл. 60 от Закона за управление на отпадъците</t>
  </si>
  <si>
    <t xml:space="preserve"> - отчисления по чл. 64 от Закона за управление на отпадъците</t>
  </si>
  <si>
    <t xml:space="preserve"> - поддържане на съдове за събиране на битовите отпадъци</t>
  </si>
  <si>
    <t xml:space="preserve"> - контрол на дейностите, свързани с образуване, събиране, съхраняване и транспортиране на битовите отпадъци, включително използване на GPS и други технологични решения</t>
  </si>
  <si>
    <t xml:space="preserve"> - осигуряване на информация на обществеността за събирането, включително разделно и транспортирането на битовите отпадъци </t>
  </si>
  <si>
    <t xml:space="preserve"> - осигуряване на информация на обществеността за поддържане чистотата на териториите за обществено ползване</t>
  </si>
  <si>
    <t xml:space="preserve">  -  анализи, проверки и проби на отпадъците</t>
  </si>
  <si>
    <t xml:space="preserve"> - други разходи за предоставяне на услугата, произтичащи от нормативен акт</t>
  </si>
  <si>
    <t xml:space="preserve"> -  данъци, такси и застраховки на техника за събиране и транспортиране на битови отпадъци  от териториите за обществено ползване в населените места и селищните образувания, в случай че дейността се извършва от общината</t>
  </si>
  <si>
    <t xml:space="preserve">3. Поддържане на чистотата на териториите за обществено ползване в населените места и селищните образувания в общината в т. ч.: </t>
  </si>
  <si>
    <r>
      <t>1. Събиране и транспортиране на битови отпадъци до съоръжения и инсталации за тяхното третира</t>
    </r>
    <r>
      <rPr>
        <b/>
        <sz val="12"/>
        <color theme="1"/>
        <rFont val="Times New Roman"/>
        <family val="1"/>
        <charset val="204"/>
      </rPr>
      <t>не в т. ч.</t>
    </r>
    <r>
      <rPr>
        <b/>
        <sz val="12"/>
        <rFont val="Times New Roman"/>
        <family val="1"/>
        <charset val="204"/>
      </rPr>
      <t>:</t>
    </r>
  </si>
  <si>
    <t>2. Третиране на битовите отпадъци в съоръжения и инсталации в т. ч.:</t>
  </si>
  <si>
    <t xml:space="preserve"> - ползване на съдове за събиране на битовите отпадъци </t>
  </si>
  <si>
    <t xml:space="preserve"> -  ползване на превозни средства за транспортиране на битови отпадъци, както и на сметосъбирачни машини</t>
  </si>
  <si>
    <t xml:space="preserve"> - поддържане на превозни средства за транспортиране на битови отпадъци, както и на сметосъбирачни машини</t>
  </si>
  <si>
    <t xml:space="preserve"> - данъци, такси и застраховки на превозни средства, включително на сметосъбирачни машини, в случай че дейността се извършва от общината</t>
  </si>
  <si>
    <t xml:space="preserve"> - проучвания, включително прединвестиционни, финансови и икономически анализи и проектиране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</t>
  </si>
  <si>
    <t xml:space="preserve"> - изграждане на депа за битови отпадъци, както и на съоръжения и инсталации за третиране на битови отпадъци и/или осигуряване на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 **</t>
  </si>
  <si>
    <t xml:space="preserve"> - поддържане и експлоатация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 </t>
  </si>
  <si>
    <t>ИНФОРМАЦИЯ ЗА 2025 ГОДИНА</t>
  </si>
  <si>
    <t>Други разходи:</t>
  </si>
  <si>
    <t>Към ал.1.Събиране и транспортиране на битови отпадъци до съоръжения и инсталации за тяхното третиране:</t>
  </si>
  <si>
    <t>Към ал.2.Третиране на битовите отпадъци в съоръжения и инсталации:</t>
  </si>
  <si>
    <t xml:space="preserve">Към ал.3.Поддържане на чистотата на териториите за обществено ползване в населените места и селищните образувания в общината: </t>
  </si>
  <si>
    <t>СТОЛИЧНА ОБЩИНА</t>
  </si>
  <si>
    <t>План-сметка за относимите за 2025 г. разходи за извършване на дейностите по предоставяне на услугите по чл. 62 от Закона за местните данъци и такси</t>
  </si>
  <si>
    <r>
      <t xml:space="preserve"> - събиране</t>
    </r>
    <r>
      <rPr>
        <sz val="12"/>
        <color theme="1"/>
        <rFont val="Times New Roman"/>
        <family val="1"/>
        <charset val="204"/>
      </rPr>
      <t xml:space="preserve"> и транспортиране</t>
    </r>
    <r>
      <rPr>
        <sz val="12"/>
        <rFont val="Times New Roman"/>
        <family val="1"/>
        <charset val="204"/>
      </rPr>
      <t xml:space="preserve"> на битови отпадъци, включително разделно, с изключение на отпадъците, попадащи в управлението на масово разпространените отпадъци  </t>
    </r>
  </si>
  <si>
    <t xml:space="preserve"> - други разходи за предоставяне на услугата</t>
  </si>
  <si>
    <t xml:space="preserve"> - други разходи за предоставяне на услугата </t>
  </si>
  <si>
    <t xml:space="preserve"> - придобиване на съдове за събиране на битовите отпадъци над прага на същественост </t>
  </si>
  <si>
    <t xml:space="preserve"> - придобиване на съдове за събиране на битовите отпадъци под прага на същественост, включително торби </t>
  </si>
  <si>
    <t>Услуги съгласно чл. 62 от Закона за местните данъци и такси</t>
  </si>
  <si>
    <t xml:space="preserve"> -  придобиване на превозни средства за транспортиране на битови отпадъци, както и на сметосъбирачни машини </t>
  </si>
  <si>
    <t xml:space="preserve"> - закупуване на земя за изграждане на депа за битови отпадъци, съоръжения и инсталации или осигуряване на площадки за безвъздмездно предаване на разделно събрани битови отпадъци от домакинствата</t>
  </si>
  <si>
    <t xml:space="preserve"> -  придобиване на съдове за събиране на битовите отпадъци над прага на същественост от териториите за обществено ползване в населените места и селищните образувания</t>
  </si>
  <si>
    <t xml:space="preserve"> -  придобиване на съдове за събиране на битовите отпадъци под прага на същественост от териториите за обществено ползване в населените места и селищните образувания</t>
  </si>
  <si>
    <t xml:space="preserve"> - ползване на съдове за събиране на битовите отпадъци от териториите за обществено ползване в населените места и селищните образувания</t>
  </si>
  <si>
    <t xml:space="preserve"> -  поддържане на съдове за събиране на битовите отпадъци от териториите за обществено ползване в населените места и селищните образувания</t>
  </si>
  <si>
    <t xml:space="preserve"> -  придобиване 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на териториите за обществено ползване в населените места и селищните образувания</t>
  </si>
  <si>
    <t xml:space="preserve"> -  ползване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</t>
  </si>
  <si>
    <t xml:space="preserve"> -  поддържане на превозни средства 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</t>
  </si>
  <si>
    <t>Общо: 
(редове 2+16+33)</t>
  </si>
  <si>
    <t xml:space="preserve"> Издръжка на Столичен инспекторат </t>
  </si>
  <si>
    <t xml:space="preserve"> - биологично и битово почистване на улици, площади, тротоари, градинки, алеи, паркове, зелени площи, междублокови пространства, обособени детски площадки,  гробищните паркове и други територии за обществено ползване в населените мяста и селищните образувания  – метене,  миене, събиране и транспортиране на отпадъци, включително на отпадъци от канали, шахти, подлези, надлези, речни корита и дерета в границите на населените места</t>
  </si>
  <si>
    <t xml:space="preserve"> - други разходи за предоставяне на услугата, произтичащи от нормативен акт-зимно улично почистване, зимно и лятно почистване на републикански пътища, общински пътища и парк "Витоша"</t>
  </si>
  <si>
    <t>Други източници на финансиране</t>
  </si>
  <si>
    <t>Корекции</t>
  </si>
  <si>
    <t>Средства от програма „Околна среда“ и/или от други програми на Европейския съюз или на международни организации</t>
  </si>
  <si>
    <t>Средства от Предприятието за управление на дейностите по опазване на околната среда</t>
  </si>
  <si>
    <t>Средства от други публични източници</t>
  </si>
  <si>
    <t>Приходи на общината от оползотворяване на битови отпадъци</t>
  </si>
  <si>
    <t xml:space="preserve">Неусвоени от предходната календарна година средства от таксата за битови отпадъци </t>
  </si>
  <si>
    <t xml:space="preserve">Приходи от глоби и имуществени санкции по Закона за управление на отпадъците и други закони, имащи отношение към управлението на битовите отпадъци </t>
  </si>
  <si>
    <t>Натрупани средства от обезпечения по чл. 60 от Закона за управление на отпадъците, когато се правят за битови отпадъци от общини</t>
  </si>
  <si>
    <t>Натрупани средства от отчисления по чл. 64 от Закона за управление на отпадъците, когато се правят за битови отпадъци от общини</t>
  </si>
  <si>
    <t>Други общински средства и приходи, различни от приходите от таксата за битови отпадъци</t>
  </si>
  <si>
    <t>Заеми и други дългови инструменти, свързани с управлението на битови отпадъци.</t>
  </si>
  <si>
    <t>Общо други източници на финансиране (к. 3 + к. 4 + к. 5 + к. 6 + к. 7 + к. 8 + к. 9 + к. 10 + к. 11 + к. 12)</t>
  </si>
  <si>
    <t>Корекции по чл. 66, ал. 10 от Закона за местните данъци и такси</t>
  </si>
  <si>
    <t>Корекции по чл. 66, ал. 11 от Закона за местните данъци и такси</t>
  </si>
  <si>
    <t>Корекции по чл. 66, ал. 12 от Закона за местните данъци и такси</t>
  </si>
  <si>
    <r>
      <t xml:space="preserve">Такса за битови отпадъци             </t>
    </r>
    <r>
      <rPr>
        <b/>
        <sz val="12"/>
        <rFont val="Times New Roman"/>
        <family val="1"/>
        <charset val="204"/>
      </rPr>
      <t>(к. 2 - к. 13 + к. 14 - к. 15 - к. 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</si>
</sst>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/>
    <xf numFmtId="0" fontId="3" fillId="0" borderId="0" xfId="0" applyFont="1"/>
    <xf numFmtId="0" fontId="0" fillId="0" borderId="0" xfId="0" applyFill="1"/>
    <xf numFmtId="0" fontId="0" fillId="0" borderId="0" xfId="0" applyAlignment="1"/>
    <xf numFmtId="0" fontId="3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/>
    <xf numFmtId="0" fontId="8" fillId="0" borderId="0" xfId="0" applyFont="1" applyBorder="1"/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horizontal="justify" vertical="top"/>
    </xf>
    <xf numFmtId="0" fontId="6" fillId="0" borderId="1" xfId="0" applyFont="1" applyBorder="1" applyAlignment="1">
      <alignment horizontal="justify" vertical="top"/>
    </xf>
    <xf numFmtId="0" fontId="6" fillId="0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justify" vertical="top"/>
    </xf>
    <xf numFmtId="0" fontId="1" fillId="0" borderId="0" xfId="0" applyFont="1" applyAlignment="1">
      <alignment vertical="top"/>
    </xf>
    <xf numFmtId="164" fontId="5" fillId="0" borderId="1" xfId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8" fillId="0" borderId="0" xfId="0" applyFont="1"/>
    <xf numFmtId="164" fontId="5" fillId="0" borderId="1" xfId="1" applyFont="1" applyFill="1" applyBorder="1" applyAlignment="1">
      <alignment horizontal="center" vertical="center"/>
    </xf>
    <xf numFmtId="0" fontId="10" fillId="0" borderId="0" xfId="0" applyFont="1"/>
    <xf numFmtId="0" fontId="1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1" xfId="0" applyFont="1" applyBorder="1"/>
    <xf numFmtId="164" fontId="6" fillId="0" borderId="1" xfId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vertical="center"/>
    </xf>
    <xf numFmtId="165" fontId="0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165" fontId="0" fillId="0" borderId="0" xfId="2" applyNumberFormat="1" applyFont="1"/>
    <xf numFmtId="0" fontId="1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86"/>
  <sheetViews>
    <sheetView tabSelected="1" zoomScale="90" zoomScaleNormal="90" zoomScaleSheetLayoutView="75" workbookViewId="0">
      <selection activeCell="F10" sqref="F10"/>
    </sheetView>
  </sheetViews>
  <sheetFormatPr defaultRowHeight="15.75" x14ac:dyDescent="0.25"/>
  <cols>
    <col min="1" max="1" width="2" customWidth="1"/>
    <col min="2" max="2" width="4.28515625" style="25" customWidth="1"/>
    <col min="3" max="3" width="90" style="3" customWidth="1"/>
    <col min="4" max="4" width="19.28515625" bestFit="1" customWidth="1"/>
    <col min="5" max="5" width="23.42578125" customWidth="1"/>
    <col min="6" max="6" width="24.28515625" customWidth="1"/>
    <col min="7" max="7" width="23.7109375" customWidth="1"/>
    <col min="8" max="8" width="21.140625" customWidth="1"/>
    <col min="9" max="9" width="18.5703125" customWidth="1"/>
    <col min="10" max="10" width="25.28515625" customWidth="1"/>
    <col min="11" max="11" width="27.42578125" customWidth="1"/>
    <col min="12" max="12" width="19.7109375" customWidth="1"/>
    <col min="13" max="13" width="29.7109375" customWidth="1"/>
    <col min="14" max="14" width="22.42578125" customWidth="1"/>
    <col min="15" max="15" width="21.85546875" customWidth="1"/>
    <col min="16" max="16" width="12.85546875" customWidth="1"/>
    <col min="17" max="17" width="13.140625" customWidth="1"/>
    <col min="18" max="18" width="14" customWidth="1"/>
    <col min="19" max="19" width="19.28515625" bestFit="1" customWidth="1"/>
  </cols>
  <sheetData>
    <row r="1" spans="2:19" ht="18.75" x14ac:dyDescent="0.3">
      <c r="C1" s="7"/>
      <c r="D1" s="7"/>
    </row>
    <row r="2" spans="2:19" ht="37.5" customHeight="1" x14ac:dyDescent="0.3">
      <c r="C2" s="58" t="s">
        <v>35</v>
      </c>
      <c r="D2" s="58"/>
    </row>
    <row r="3" spans="2:19" ht="18.75" x14ac:dyDescent="0.3">
      <c r="C3" s="4"/>
      <c r="D3" s="6"/>
    </row>
    <row r="4" spans="2:19" ht="31.5" customHeight="1" x14ac:dyDescent="0.25">
      <c r="B4" s="20"/>
      <c r="C4" s="8" t="s">
        <v>34</v>
      </c>
      <c r="D4" s="52" t="s">
        <v>6</v>
      </c>
      <c r="E4" s="55" t="s">
        <v>55</v>
      </c>
      <c r="F4" s="56"/>
      <c r="G4" s="56"/>
      <c r="H4" s="56"/>
      <c r="I4" s="56"/>
      <c r="J4" s="56"/>
      <c r="K4" s="56"/>
      <c r="L4" s="56"/>
      <c r="M4" s="56"/>
      <c r="N4" s="56"/>
      <c r="O4" s="57"/>
      <c r="P4" s="54" t="s">
        <v>56</v>
      </c>
      <c r="Q4" s="54"/>
      <c r="R4" s="54"/>
      <c r="S4" s="13" t="s">
        <v>7</v>
      </c>
    </row>
    <row r="5" spans="2:19" s="3" customFormat="1" ht="132" customHeight="1" x14ac:dyDescent="0.25">
      <c r="B5" s="20"/>
      <c r="C5" s="8" t="s">
        <v>29</v>
      </c>
      <c r="D5" s="52"/>
      <c r="E5" s="39" t="s">
        <v>57</v>
      </c>
      <c r="F5" s="39" t="s">
        <v>58</v>
      </c>
      <c r="G5" s="39" t="s">
        <v>59</v>
      </c>
      <c r="H5" s="39" t="s">
        <v>60</v>
      </c>
      <c r="I5" s="39" t="s">
        <v>61</v>
      </c>
      <c r="J5" s="39" t="s">
        <v>62</v>
      </c>
      <c r="K5" s="39" t="s">
        <v>63</v>
      </c>
      <c r="L5" s="39" t="s">
        <v>64</v>
      </c>
      <c r="M5" s="39" t="s">
        <v>65</v>
      </c>
      <c r="N5" s="39" t="s">
        <v>66</v>
      </c>
      <c r="O5" s="40" t="s">
        <v>67</v>
      </c>
      <c r="P5" s="39" t="s">
        <v>68</v>
      </c>
      <c r="Q5" s="39" t="s">
        <v>69</v>
      </c>
      <c r="R5" s="39" t="s">
        <v>70</v>
      </c>
      <c r="S5" s="40" t="s">
        <v>71</v>
      </c>
    </row>
    <row r="6" spans="2:19" s="12" customFormat="1" ht="21.75" customHeight="1" x14ac:dyDescent="0.25">
      <c r="B6" s="20"/>
      <c r="C6" s="11">
        <v>1</v>
      </c>
      <c r="D6" s="38">
        <v>2</v>
      </c>
      <c r="E6" s="38">
        <v>3</v>
      </c>
      <c r="F6" s="38">
        <v>4</v>
      </c>
      <c r="G6" s="38">
        <v>5</v>
      </c>
      <c r="H6" s="38">
        <v>6</v>
      </c>
      <c r="I6" s="38">
        <v>7</v>
      </c>
      <c r="J6" s="38">
        <v>8</v>
      </c>
      <c r="K6" s="38">
        <v>9</v>
      </c>
      <c r="L6" s="38">
        <v>10</v>
      </c>
      <c r="M6" s="38">
        <v>11</v>
      </c>
      <c r="N6" s="38">
        <v>12</v>
      </c>
      <c r="O6" s="38">
        <v>13</v>
      </c>
      <c r="P6" s="38">
        <v>14</v>
      </c>
      <c r="Q6" s="38">
        <v>15</v>
      </c>
      <c r="R6" s="38">
        <v>16</v>
      </c>
      <c r="S6" s="38">
        <v>17</v>
      </c>
    </row>
    <row r="7" spans="2:19" ht="34.5" customHeight="1" x14ac:dyDescent="0.25">
      <c r="B7" s="20">
        <v>1</v>
      </c>
      <c r="C7" s="36" t="s">
        <v>41</v>
      </c>
      <c r="D7" s="3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2:19" ht="48" customHeight="1" x14ac:dyDescent="0.25">
      <c r="B8" s="20">
        <v>2</v>
      </c>
      <c r="C8" s="21" t="s">
        <v>20</v>
      </c>
      <c r="D8" s="44">
        <f>SUM(D9:D21)</f>
        <v>89719029</v>
      </c>
      <c r="E8" s="32">
        <f t="shared" ref="E8:I8" si="0">SUM(E9:E21)</f>
        <v>0</v>
      </c>
      <c r="F8" s="32">
        <f t="shared" si="0"/>
        <v>0</v>
      </c>
      <c r="G8" s="32">
        <f t="shared" si="0"/>
        <v>0</v>
      </c>
      <c r="H8" s="32">
        <f t="shared" si="0"/>
        <v>0</v>
      </c>
      <c r="I8" s="44">
        <f t="shared" si="0"/>
        <v>9384187</v>
      </c>
      <c r="J8" s="1"/>
      <c r="K8" s="1"/>
      <c r="L8" s="1"/>
      <c r="M8" s="1"/>
      <c r="N8" s="1"/>
      <c r="O8" s="44">
        <f>E8+F8+G8+H8+I8+J8+K8+L8+M8+N8</f>
        <v>9384187</v>
      </c>
      <c r="P8" s="1"/>
      <c r="Q8" s="1"/>
      <c r="R8" s="1"/>
      <c r="S8" s="44">
        <f>D8-O8+P8-Q8-R8</f>
        <v>80334842</v>
      </c>
    </row>
    <row r="9" spans="2:19" x14ac:dyDescent="0.25">
      <c r="B9" s="20">
        <v>3</v>
      </c>
      <c r="C9" s="22" t="s">
        <v>39</v>
      </c>
      <c r="D9" s="41"/>
      <c r="E9" s="1"/>
      <c r="F9" s="1"/>
      <c r="G9" s="1"/>
      <c r="H9" s="1"/>
      <c r="I9" s="48"/>
      <c r="J9" s="1"/>
      <c r="K9" s="1"/>
      <c r="L9" s="1"/>
      <c r="M9" s="1"/>
      <c r="N9" s="1"/>
      <c r="O9" s="44">
        <f t="shared" ref="O9:O53" si="1">E9+F9+G9+H9+I9+J9+K9+L9+M9+N9</f>
        <v>0</v>
      </c>
      <c r="P9" s="1"/>
      <c r="Q9" s="1"/>
      <c r="R9" s="1"/>
      <c r="S9" s="43">
        <f t="shared" ref="S9:S52" si="2">D9-O9+P9-Q9-R9</f>
        <v>0</v>
      </c>
    </row>
    <row r="10" spans="2:19" ht="31.5" x14ac:dyDescent="0.25">
      <c r="B10" s="20">
        <v>4</v>
      </c>
      <c r="C10" s="22" t="s">
        <v>40</v>
      </c>
      <c r="D10" s="41"/>
      <c r="E10" s="1"/>
      <c r="F10" s="1"/>
      <c r="G10" s="1"/>
      <c r="H10" s="1"/>
      <c r="I10" s="48"/>
      <c r="J10" s="1"/>
      <c r="K10" s="1"/>
      <c r="L10" s="1"/>
      <c r="M10" s="1"/>
      <c r="N10" s="1"/>
      <c r="O10" s="44">
        <f t="shared" si="1"/>
        <v>0</v>
      </c>
      <c r="P10" s="1"/>
      <c r="Q10" s="1"/>
      <c r="R10" s="1"/>
      <c r="S10" s="43">
        <f t="shared" si="2"/>
        <v>0</v>
      </c>
    </row>
    <row r="11" spans="2:19" x14ac:dyDescent="0.25">
      <c r="B11" s="20">
        <v>5</v>
      </c>
      <c r="C11" s="22" t="s">
        <v>22</v>
      </c>
      <c r="D11" s="41"/>
      <c r="E11" s="1"/>
      <c r="F11" s="1"/>
      <c r="G11" s="1"/>
      <c r="H11" s="1"/>
      <c r="I11" s="48"/>
      <c r="J11" s="1"/>
      <c r="K11" s="1"/>
      <c r="L11" s="1"/>
      <c r="M11" s="1"/>
      <c r="N11" s="1"/>
      <c r="O11" s="44">
        <f t="shared" si="1"/>
        <v>0</v>
      </c>
      <c r="P11" s="1"/>
      <c r="Q11" s="1"/>
      <c r="R11" s="1"/>
      <c r="S11" s="43">
        <f t="shared" si="2"/>
        <v>0</v>
      </c>
    </row>
    <row r="12" spans="2:19" x14ac:dyDescent="0.25">
      <c r="B12" s="20">
        <v>6</v>
      </c>
      <c r="C12" s="22" t="s">
        <v>12</v>
      </c>
      <c r="D12" s="41"/>
      <c r="E12" s="1"/>
      <c r="F12" s="1"/>
      <c r="G12" s="1"/>
      <c r="H12" s="1"/>
      <c r="I12" s="48"/>
      <c r="J12" s="1"/>
      <c r="K12" s="1"/>
      <c r="L12" s="1"/>
      <c r="M12" s="1"/>
      <c r="N12" s="1"/>
      <c r="O12" s="44">
        <f t="shared" si="1"/>
        <v>0</v>
      </c>
      <c r="P12" s="1"/>
      <c r="Q12" s="1"/>
      <c r="R12" s="1"/>
      <c r="S12" s="43">
        <f t="shared" si="2"/>
        <v>0</v>
      </c>
    </row>
    <row r="13" spans="2:19" ht="31.5" x14ac:dyDescent="0.25">
      <c r="B13" s="20">
        <v>7</v>
      </c>
      <c r="C13" s="22" t="s">
        <v>42</v>
      </c>
      <c r="D13" s="41"/>
      <c r="E13" s="1"/>
      <c r="F13" s="1"/>
      <c r="G13" s="1"/>
      <c r="H13" s="1"/>
      <c r="I13" s="48"/>
      <c r="J13" s="1"/>
      <c r="K13" s="1"/>
      <c r="L13" s="1"/>
      <c r="M13" s="1"/>
      <c r="N13" s="1"/>
      <c r="O13" s="44">
        <f t="shared" si="1"/>
        <v>0</v>
      </c>
      <c r="P13" s="1"/>
      <c r="Q13" s="1"/>
      <c r="R13" s="1"/>
      <c r="S13" s="43">
        <f t="shared" si="2"/>
        <v>0</v>
      </c>
    </row>
    <row r="14" spans="2:19" ht="31.5" x14ac:dyDescent="0.25">
      <c r="B14" s="20">
        <v>8</v>
      </c>
      <c r="C14" s="22" t="s">
        <v>23</v>
      </c>
      <c r="D14" s="41"/>
      <c r="E14" s="1"/>
      <c r="F14" s="1"/>
      <c r="G14" s="1"/>
      <c r="H14" s="1"/>
      <c r="I14" s="48"/>
      <c r="J14" s="1"/>
      <c r="K14" s="1"/>
      <c r="L14" s="1"/>
      <c r="M14" s="1"/>
      <c r="N14" s="1"/>
      <c r="O14" s="44">
        <f t="shared" si="1"/>
        <v>0</v>
      </c>
      <c r="P14" s="1"/>
      <c r="Q14" s="1"/>
      <c r="R14" s="1"/>
      <c r="S14" s="43">
        <f t="shared" si="2"/>
        <v>0</v>
      </c>
    </row>
    <row r="15" spans="2:19" ht="31.5" x14ac:dyDescent="0.25">
      <c r="B15" s="20">
        <v>9</v>
      </c>
      <c r="C15" s="22" t="s">
        <v>24</v>
      </c>
      <c r="D15" s="41"/>
      <c r="E15" s="1"/>
      <c r="F15" s="1"/>
      <c r="G15" s="1"/>
      <c r="H15" s="1"/>
      <c r="I15" s="48"/>
      <c r="J15" s="1"/>
      <c r="K15" s="1"/>
      <c r="L15" s="1"/>
      <c r="M15" s="1"/>
      <c r="N15" s="1"/>
      <c r="O15" s="44">
        <f t="shared" si="1"/>
        <v>0</v>
      </c>
      <c r="P15" s="1"/>
      <c r="Q15" s="1"/>
      <c r="R15" s="1"/>
      <c r="S15" s="43">
        <f t="shared" si="2"/>
        <v>0</v>
      </c>
    </row>
    <row r="16" spans="2:19" ht="33" customHeight="1" x14ac:dyDescent="0.25">
      <c r="B16" s="34">
        <v>10</v>
      </c>
      <c r="C16" s="23" t="s">
        <v>36</v>
      </c>
      <c r="D16" s="43">
        <v>85000000</v>
      </c>
      <c r="E16" s="1"/>
      <c r="F16" s="1"/>
      <c r="G16" s="1"/>
      <c r="H16" s="1"/>
      <c r="I16" s="43">
        <v>9384187</v>
      </c>
      <c r="J16" s="1"/>
      <c r="K16" s="1"/>
      <c r="L16" s="1"/>
      <c r="M16" s="1"/>
      <c r="N16" s="1"/>
      <c r="O16" s="43">
        <f t="shared" si="1"/>
        <v>9384187</v>
      </c>
      <c r="P16" s="1"/>
      <c r="Q16" s="1"/>
      <c r="R16" s="1"/>
      <c r="S16" s="43">
        <f t="shared" si="2"/>
        <v>75615813</v>
      </c>
    </row>
    <row r="17" spans="2:19" ht="31.5" x14ac:dyDescent="0.25">
      <c r="B17" s="20">
        <v>11</v>
      </c>
      <c r="C17" s="22" t="s">
        <v>14</v>
      </c>
      <c r="D17" s="47"/>
      <c r="E17" s="1"/>
      <c r="F17" s="1"/>
      <c r="G17" s="1"/>
      <c r="H17" s="1"/>
      <c r="I17" s="48"/>
      <c r="J17" s="1"/>
      <c r="K17" s="1"/>
      <c r="L17" s="1"/>
      <c r="M17" s="1"/>
      <c r="N17" s="1"/>
      <c r="O17" s="44">
        <f t="shared" si="1"/>
        <v>0</v>
      </c>
      <c r="P17" s="1"/>
      <c r="Q17" s="1"/>
      <c r="R17" s="1"/>
      <c r="S17" s="43">
        <f t="shared" si="2"/>
        <v>0</v>
      </c>
    </row>
    <row r="18" spans="2:19" ht="47.25" x14ac:dyDescent="0.25">
      <c r="B18" s="20">
        <v>12</v>
      </c>
      <c r="C18" s="22" t="s">
        <v>13</v>
      </c>
      <c r="D18" s="43">
        <v>1500000</v>
      </c>
      <c r="E18" s="1"/>
      <c r="F18" s="1"/>
      <c r="G18" s="1"/>
      <c r="H18" s="1"/>
      <c r="I18" s="48"/>
      <c r="J18" s="1"/>
      <c r="K18" s="1"/>
      <c r="L18" s="1"/>
      <c r="M18" s="1"/>
      <c r="N18" s="1"/>
      <c r="O18" s="44">
        <f t="shared" si="1"/>
        <v>0</v>
      </c>
      <c r="P18" s="1"/>
      <c r="Q18" s="1"/>
      <c r="R18" s="1"/>
      <c r="S18" s="43">
        <f t="shared" si="2"/>
        <v>1500000</v>
      </c>
    </row>
    <row r="19" spans="2:19" ht="31.5" x14ac:dyDescent="0.25">
      <c r="B19" s="20">
        <v>13</v>
      </c>
      <c r="C19" s="22" t="s">
        <v>25</v>
      </c>
      <c r="D19" s="41"/>
      <c r="E19" s="1"/>
      <c r="F19" s="1"/>
      <c r="G19" s="1"/>
      <c r="H19" s="1"/>
      <c r="I19" s="48"/>
      <c r="J19" s="1"/>
      <c r="K19" s="1"/>
      <c r="L19" s="1"/>
      <c r="M19" s="1"/>
      <c r="N19" s="1"/>
      <c r="O19" s="44">
        <f t="shared" si="1"/>
        <v>0</v>
      </c>
      <c r="P19" s="1"/>
      <c r="Q19" s="1"/>
      <c r="R19" s="1"/>
      <c r="S19" s="43">
        <f t="shared" si="2"/>
        <v>0</v>
      </c>
    </row>
    <row r="20" spans="2:19" x14ac:dyDescent="0.25">
      <c r="B20" s="20">
        <v>14</v>
      </c>
      <c r="C20" s="22" t="s">
        <v>17</v>
      </c>
      <c r="D20" s="41"/>
      <c r="E20" s="1"/>
      <c r="F20" s="1"/>
      <c r="G20" s="1"/>
      <c r="H20" s="1"/>
      <c r="I20" s="48"/>
      <c r="J20" s="1"/>
      <c r="K20" s="1"/>
      <c r="L20" s="1"/>
      <c r="M20" s="1"/>
      <c r="N20" s="1"/>
      <c r="O20" s="44">
        <f t="shared" si="1"/>
        <v>0</v>
      </c>
      <c r="P20" s="1"/>
      <c r="Q20" s="1"/>
      <c r="R20" s="1"/>
      <c r="S20" s="43">
        <f t="shared" si="2"/>
        <v>0</v>
      </c>
    </row>
    <row r="21" spans="2:19" x14ac:dyDescent="0.25">
      <c r="B21" s="34">
        <v>15</v>
      </c>
      <c r="C21" s="23" t="s">
        <v>37</v>
      </c>
      <c r="D21" s="43">
        <v>3219029</v>
      </c>
      <c r="E21" s="1"/>
      <c r="F21" s="1"/>
      <c r="G21" s="1"/>
      <c r="H21" s="1"/>
      <c r="I21" s="48"/>
      <c r="J21" s="1"/>
      <c r="K21" s="1"/>
      <c r="L21" s="1"/>
      <c r="M21" s="1"/>
      <c r="N21" s="1"/>
      <c r="O21" s="44">
        <f t="shared" si="1"/>
        <v>0</v>
      </c>
      <c r="P21" s="1"/>
      <c r="Q21" s="1"/>
      <c r="R21" s="1"/>
      <c r="S21" s="43">
        <f t="shared" si="2"/>
        <v>3219029</v>
      </c>
    </row>
    <row r="22" spans="2:19" ht="25.5" customHeight="1" x14ac:dyDescent="0.25">
      <c r="B22" s="20">
        <v>16</v>
      </c>
      <c r="C22" s="21" t="s">
        <v>21</v>
      </c>
      <c r="D22" s="45">
        <f>SUM(D23:D38)</f>
        <v>88215643.329999998</v>
      </c>
      <c r="E22" s="26">
        <f t="shared" ref="E22:I22" si="3">SUM(E23:E38)</f>
        <v>0</v>
      </c>
      <c r="F22" s="26">
        <f t="shared" si="3"/>
        <v>0</v>
      </c>
      <c r="G22" s="26">
        <f t="shared" si="3"/>
        <v>0</v>
      </c>
      <c r="H22" s="26">
        <f t="shared" si="3"/>
        <v>0</v>
      </c>
      <c r="I22" s="45">
        <f t="shared" si="3"/>
        <v>9224644</v>
      </c>
      <c r="J22" s="1"/>
      <c r="K22" s="1"/>
      <c r="L22" s="1"/>
      <c r="M22" s="1"/>
      <c r="N22" s="1"/>
      <c r="O22" s="44">
        <f t="shared" si="1"/>
        <v>9224644</v>
      </c>
      <c r="P22" s="1"/>
      <c r="Q22" s="1"/>
      <c r="R22" s="1"/>
      <c r="S22" s="44">
        <f t="shared" si="2"/>
        <v>78990999.329999998</v>
      </c>
    </row>
    <row r="23" spans="2:19" ht="31.5" x14ac:dyDescent="0.25">
      <c r="B23" s="34">
        <v>17</v>
      </c>
      <c r="C23" s="23" t="s">
        <v>5</v>
      </c>
      <c r="D23" s="43">
        <v>43800000</v>
      </c>
      <c r="E23" s="1"/>
      <c r="F23" s="1"/>
      <c r="G23" s="1"/>
      <c r="H23" s="1"/>
      <c r="I23" s="43">
        <v>9224644</v>
      </c>
      <c r="J23" s="1"/>
      <c r="K23" s="1"/>
      <c r="L23" s="1"/>
      <c r="M23" s="1"/>
      <c r="N23" s="1"/>
      <c r="O23" s="43">
        <f t="shared" si="1"/>
        <v>9224644</v>
      </c>
      <c r="P23" s="1"/>
      <c r="Q23" s="1"/>
      <c r="R23" s="1"/>
      <c r="S23" s="43">
        <f t="shared" si="2"/>
        <v>34575356</v>
      </c>
    </row>
    <row r="24" spans="2:19" x14ac:dyDescent="0.25">
      <c r="B24" s="20">
        <v>18</v>
      </c>
      <c r="C24" s="23" t="s">
        <v>16</v>
      </c>
      <c r="D24" s="47"/>
      <c r="E24" s="1"/>
      <c r="F24" s="1"/>
      <c r="G24" s="1"/>
      <c r="H24" s="1"/>
      <c r="I24" s="1"/>
      <c r="J24" s="1"/>
      <c r="K24" s="1"/>
      <c r="L24" s="1"/>
      <c r="M24" s="1"/>
      <c r="N24" s="1"/>
      <c r="O24" s="44">
        <f t="shared" si="1"/>
        <v>0</v>
      </c>
      <c r="P24" s="1"/>
      <c r="Q24" s="1"/>
      <c r="R24" s="1"/>
      <c r="S24" s="43">
        <f t="shared" si="2"/>
        <v>0</v>
      </c>
    </row>
    <row r="25" spans="2:19" ht="94.5" x14ac:dyDescent="0.25">
      <c r="B25" s="20">
        <v>19</v>
      </c>
      <c r="C25" s="23" t="s">
        <v>26</v>
      </c>
      <c r="D25" s="43">
        <v>1700000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44">
        <f t="shared" si="1"/>
        <v>0</v>
      </c>
      <c r="P25" s="1"/>
      <c r="Q25" s="1"/>
      <c r="R25" s="1"/>
      <c r="S25" s="43">
        <f t="shared" si="2"/>
        <v>1700000</v>
      </c>
    </row>
    <row r="26" spans="2:19" ht="78" customHeight="1" x14ac:dyDescent="0.25">
      <c r="B26" s="20">
        <v>20</v>
      </c>
      <c r="C26" s="23" t="s">
        <v>27</v>
      </c>
      <c r="D26" s="43">
        <f>3500000+3000000+3360000</f>
        <v>9860000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44">
        <f t="shared" si="1"/>
        <v>0</v>
      </c>
      <c r="P26" s="1"/>
      <c r="Q26" s="1"/>
      <c r="R26" s="1"/>
      <c r="S26" s="43">
        <f t="shared" si="2"/>
        <v>9860000</v>
      </c>
    </row>
    <row r="27" spans="2:19" ht="77.25" customHeight="1" x14ac:dyDescent="0.25">
      <c r="B27" s="20">
        <v>21</v>
      </c>
      <c r="C27" s="23" t="s">
        <v>28</v>
      </c>
      <c r="D27" s="43">
        <f>16590400-3360000</f>
        <v>13230400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44">
        <f t="shared" si="1"/>
        <v>0</v>
      </c>
      <c r="P27" s="1"/>
      <c r="Q27" s="1"/>
      <c r="R27" s="1"/>
      <c r="S27" s="43">
        <f t="shared" si="2"/>
        <v>13230400</v>
      </c>
    </row>
    <row r="28" spans="2:19" x14ac:dyDescent="0.25">
      <c r="B28" s="20">
        <v>22</v>
      </c>
      <c r="C28" s="23" t="s">
        <v>1</v>
      </c>
      <c r="D28" s="43">
        <f>1500000+6000000+400000</f>
        <v>7900000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44">
        <f t="shared" si="1"/>
        <v>0</v>
      </c>
      <c r="P28" s="1"/>
      <c r="Q28" s="1"/>
      <c r="R28" s="1"/>
      <c r="S28" s="43">
        <f t="shared" si="2"/>
        <v>7900000</v>
      </c>
    </row>
    <row r="29" spans="2:19" x14ac:dyDescent="0.25">
      <c r="B29" s="20">
        <v>23</v>
      </c>
      <c r="C29" s="23" t="s">
        <v>0</v>
      </c>
      <c r="D29" s="43">
        <v>4297243.33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44">
        <f t="shared" si="1"/>
        <v>0</v>
      </c>
      <c r="P29" s="1"/>
      <c r="Q29" s="1"/>
      <c r="R29" s="1"/>
      <c r="S29" s="43">
        <f t="shared" si="2"/>
        <v>4297243.33</v>
      </c>
    </row>
    <row r="30" spans="2:19" x14ac:dyDescent="0.25">
      <c r="B30" s="20">
        <v>24</v>
      </c>
      <c r="C30" s="23" t="s">
        <v>10</v>
      </c>
      <c r="D30" s="43">
        <v>303000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44">
        <f t="shared" si="1"/>
        <v>0</v>
      </c>
      <c r="P30" s="1"/>
      <c r="Q30" s="1"/>
      <c r="R30" s="1"/>
      <c r="S30" s="43">
        <f t="shared" si="2"/>
        <v>303000</v>
      </c>
    </row>
    <row r="31" spans="2:19" x14ac:dyDescent="0.25">
      <c r="B31" s="20">
        <v>25</v>
      </c>
      <c r="C31" s="23" t="s">
        <v>11</v>
      </c>
      <c r="D31" s="43">
        <v>7125000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44">
        <f t="shared" si="1"/>
        <v>0</v>
      </c>
      <c r="P31" s="1"/>
      <c r="Q31" s="1"/>
      <c r="R31" s="1"/>
      <c r="S31" s="43">
        <f t="shared" si="2"/>
        <v>7125000</v>
      </c>
    </row>
    <row r="32" spans="2:19" ht="47.25" x14ac:dyDescent="0.25">
      <c r="B32" s="20">
        <v>26</v>
      </c>
      <c r="C32" s="22" t="s">
        <v>43</v>
      </c>
      <c r="D32" s="41"/>
      <c r="E32" s="1"/>
      <c r="F32" s="1"/>
      <c r="G32" s="1"/>
      <c r="H32" s="1"/>
      <c r="I32" s="1"/>
      <c r="J32" s="1"/>
      <c r="K32" s="1"/>
      <c r="L32" s="1"/>
      <c r="M32" s="1"/>
      <c r="N32" s="1"/>
      <c r="O32" s="44">
        <f t="shared" si="1"/>
        <v>0</v>
      </c>
      <c r="P32" s="1"/>
      <c r="Q32" s="1"/>
      <c r="R32" s="1"/>
      <c r="S32" s="44">
        <f t="shared" si="2"/>
        <v>0</v>
      </c>
    </row>
    <row r="33" spans="2:19" ht="31.5" x14ac:dyDescent="0.25">
      <c r="B33" s="20">
        <v>27</v>
      </c>
      <c r="C33" s="22" t="s">
        <v>2</v>
      </c>
      <c r="D33" s="41"/>
      <c r="E33" s="1"/>
      <c r="F33" s="1"/>
      <c r="G33" s="1"/>
      <c r="H33" s="1"/>
      <c r="I33" s="1"/>
      <c r="J33" s="1"/>
      <c r="K33" s="1"/>
      <c r="L33" s="1"/>
      <c r="M33" s="1"/>
      <c r="N33" s="1"/>
      <c r="O33" s="44">
        <f t="shared" si="1"/>
        <v>0</v>
      </c>
      <c r="P33" s="1"/>
      <c r="Q33" s="1"/>
      <c r="R33" s="1"/>
      <c r="S33" s="44">
        <f t="shared" si="2"/>
        <v>0</v>
      </c>
    </row>
    <row r="34" spans="2:19" ht="31.5" x14ac:dyDescent="0.25">
      <c r="B34" s="20">
        <v>28</v>
      </c>
      <c r="C34" s="22" t="s">
        <v>8</v>
      </c>
      <c r="D34" s="41"/>
      <c r="E34" s="1"/>
      <c r="F34" s="1"/>
      <c r="G34" s="1"/>
      <c r="H34" s="1"/>
      <c r="I34" s="1"/>
      <c r="J34" s="1"/>
      <c r="K34" s="1"/>
      <c r="L34" s="1"/>
      <c r="M34" s="1"/>
      <c r="N34" s="1"/>
      <c r="O34" s="44">
        <f t="shared" si="1"/>
        <v>0</v>
      </c>
      <c r="P34" s="1"/>
      <c r="Q34" s="1"/>
      <c r="R34" s="1"/>
      <c r="S34" s="44">
        <f t="shared" si="2"/>
        <v>0</v>
      </c>
    </row>
    <row r="35" spans="2:19" x14ac:dyDescent="0.25">
      <c r="B35" s="20">
        <v>29</v>
      </c>
      <c r="C35" s="22" t="s">
        <v>3</v>
      </c>
      <c r="D35" s="41"/>
      <c r="E35" s="1"/>
      <c r="F35" s="1"/>
      <c r="G35" s="1"/>
      <c r="H35" s="1"/>
      <c r="I35" s="1"/>
      <c r="J35" s="1"/>
      <c r="K35" s="1"/>
      <c r="L35" s="1"/>
      <c r="M35" s="1"/>
      <c r="N35" s="1"/>
      <c r="O35" s="44">
        <f t="shared" si="1"/>
        <v>0</v>
      </c>
      <c r="P35" s="1"/>
      <c r="Q35" s="1"/>
      <c r="R35" s="1"/>
      <c r="S35" s="44">
        <f t="shared" si="2"/>
        <v>0</v>
      </c>
    </row>
    <row r="36" spans="2:19" x14ac:dyDescent="0.25">
      <c r="B36" s="20">
        <v>30</v>
      </c>
      <c r="C36" s="23" t="s">
        <v>4</v>
      </c>
      <c r="D36" s="41"/>
      <c r="E36" s="1"/>
      <c r="F36" s="1"/>
      <c r="G36" s="1"/>
      <c r="H36" s="1"/>
      <c r="I36" s="1"/>
      <c r="J36" s="1"/>
      <c r="K36" s="1"/>
      <c r="L36" s="1"/>
      <c r="M36" s="1"/>
      <c r="N36" s="1"/>
      <c r="O36" s="44">
        <f t="shared" si="1"/>
        <v>0</v>
      </c>
      <c r="P36" s="1"/>
      <c r="Q36" s="1"/>
      <c r="R36" s="1"/>
      <c r="S36" s="44">
        <f t="shared" si="2"/>
        <v>0</v>
      </c>
    </row>
    <row r="37" spans="2:19" x14ac:dyDescent="0.25">
      <c r="B37" s="20">
        <v>31</v>
      </c>
      <c r="C37" s="22" t="s">
        <v>17</v>
      </c>
      <c r="D37" s="41"/>
      <c r="E37" s="1"/>
      <c r="F37" s="1"/>
      <c r="G37" s="1"/>
      <c r="H37" s="1"/>
      <c r="I37" s="1"/>
      <c r="J37" s="1"/>
      <c r="K37" s="1"/>
      <c r="L37" s="1"/>
      <c r="M37" s="1"/>
      <c r="N37" s="1"/>
      <c r="O37" s="44">
        <f t="shared" si="1"/>
        <v>0</v>
      </c>
      <c r="P37" s="1"/>
      <c r="Q37" s="1"/>
      <c r="R37" s="1"/>
      <c r="S37" s="44">
        <f t="shared" si="2"/>
        <v>0</v>
      </c>
    </row>
    <row r="38" spans="2:19" x14ac:dyDescent="0.25">
      <c r="B38" s="34">
        <v>32</v>
      </c>
      <c r="C38" s="23" t="s">
        <v>38</v>
      </c>
      <c r="D38" s="42"/>
      <c r="E38" s="1"/>
      <c r="F38" s="1"/>
      <c r="G38" s="1"/>
      <c r="H38" s="1"/>
      <c r="I38" s="1"/>
      <c r="J38" s="1"/>
      <c r="K38" s="1"/>
      <c r="L38" s="1"/>
      <c r="M38" s="1"/>
      <c r="N38" s="1"/>
      <c r="O38" s="44">
        <f t="shared" si="1"/>
        <v>0</v>
      </c>
      <c r="P38" s="1"/>
      <c r="Q38" s="1"/>
      <c r="R38" s="1"/>
      <c r="S38" s="44">
        <f t="shared" si="2"/>
        <v>0</v>
      </c>
    </row>
    <row r="39" spans="2:19" ht="54" customHeight="1" x14ac:dyDescent="0.25">
      <c r="B39" s="20">
        <v>33</v>
      </c>
      <c r="C39" s="21" t="s">
        <v>19</v>
      </c>
      <c r="D39" s="45">
        <f>SUM(D40:D52)</f>
        <v>124258263</v>
      </c>
      <c r="E39" s="26">
        <f t="shared" ref="E39:I39" si="4">SUM(E40:E52)</f>
        <v>0</v>
      </c>
      <c r="F39" s="26">
        <f t="shared" si="4"/>
        <v>0</v>
      </c>
      <c r="G39" s="26">
        <f t="shared" si="4"/>
        <v>0</v>
      </c>
      <c r="H39" s="26">
        <f t="shared" si="4"/>
        <v>0</v>
      </c>
      <c r="I39" s="45">
        <f t="shared" si="4"/>
        <v>12991260</v>
      </c>
      <c r="J39" s="1"/>
      <c r="K39" s="1"/>
      <c r="L39" s="1"/>
      <c r="M39" s="1"/>
      <c r="N39" s="1"/>
      <c r="O39" s="44">
        <f t="shared" si="1"/>
        <v>12991260</v>
      </c>
      <c r="P39" s="1"/>
      <c r="Q39" s="1"/>
      <c r="R39" s="1"/>
      <c r="S39" s="44">
        <f t="shared" si="2"/>
        <v>111267003</v>
      </c>
    </row>
    <row r="40" spans="2:19" ht="93" customHeight="1" x14ac:dyDescent="0.25">
      <c r="B40" s="34">
        <v>34</v>
      </c>
      <c r="C40" s="23" t="s">
        <v>53</v>
      </c>
      <c r="D40" s="46">
        <f>46300000+20000000+24000000</f>
        <v>90300000</v>
      </c>
      <c r="E40" s="1"/>
      <c r="F40" s="1"/>
      <c r="G40" s="1"/>
      <c r="H40" s="1"/>
      <c r="I40" s="46">
        <v>12991260</v>
      </c>
      <c r="J40" s="1"/>
      <c r="K40" s="1"/>
      <c r="L40" s="1"/>
      <c r="M40" s="1"/>
      <c r="N40" s="1"/>
      <c r="O40" s="43">
        <f t="shared" si="1"/>
        <v>12991260</v>
      </c>
      <c r="P40" s="1"/>
      <c r="Q40" s="1"/>
      <c r="R40" s="1"/>
      <c r="S40" s="43">
        <f t="shared" si="2"/>
        <v>77308740</v>
      </c>
    </row>
    <row r="41" spans="2:19" ht="90" customHeight="1" x14ac:dyDescent="0.25">
      <c r="B41" s="20">
        <v>35</v>
      </c>
      <c r="C41" s="22" t="s">
        <v>44</v>
      </c>
      <c r="D41" s="41"/>
      <c r="E41" s="1"/>
      <c r="F41" s="1"/>
      <c r="G41" s="1"/>
      <c r="H41" s="1"/>
      <c r="I41" s="42"/>
      <c r="J41" s="1"/>
      <c r="K41" s="1"/>
      <c r="L41" s="1"/>
      <c r="M41" s="1"/>
      <c r="N41" s="1"/>
      <c r="O41" s="44">
        <f t="shared" si="1"/>
        <v>0</v>
      </c>
      <c r="P41" s="1"/>
      <c r="Q41" s="1"/>
      <c r="R41" s="1"/>
      <c r="S41" s="44">
        <f t="shared" si="2"/>
        <v>0</v>
      </c>
    </row>
    <row r="42" spans="2:19" ht="69.75" customHeight="1" x14ac:dyDescent="0.25">
      <c r="B42" s="20">
        <v>36</v>
      </c>
      <c r="C42" s="22" t="s">
        <v>45</v>
      </c>
      <c r="D42" s="41"/>
      <c r="E42" s="1"/>
      <c r="F42" s="1"/>
      <c r="G42" s="1"/>
      <c r="H42" s="1"/>
      <c r="I42" s="1"/>
      <c r="J42" s="1"/>
      <c r="K42" s="1"/>
      <c r="L42" s="1"/>
      <c r="M42" s="1"/>
      <c r="N42" s="1"/>
      <c r="O42" s="44">
        <f t="shared" si="1"/>
        <v>0</v>
      </c>
      <c r="P42" s="1"/>
      <c r="Q42" s="1"/>
      <c r="R42" s="1"/>
      <c r="S42" s="44">
        <f t="shared" si="2"/>
        <v>0</v>
      </c>
    </row>
    <row r="43" spans="2:19" ht="57" customHeight="1" x14ac:dyDescent="0.25">
      <c r="B43" s="20">
        <v>37</v>
      </c>
      <c r="C43" s="22" t="s">
        <v>46</v>
      </c>
      <c r="D43" s="41"/>
      <c r="E43" s="1"/>
      <c r="F43" s="1"/>
      <c r="G43" s="1"/>
      <c r="H43" s="1"/>
      <c r="I43" s="1"/>
      <c r="J43" s="1"/>
      <c r="K43" s="1"/>
      <c r="L43" s="1"/>
      <c r="M43" s="1"/>
      <c r="N43" s="1"/>
      <c r="O43" s="44">
        <f t="shared" si="1"/>
        <v>0</v>
      </c>
      <c r="P43" s="1"/>
      <c r="Q43" s="1"/>
      <c r="R43" s="1"/>
      <c r="S43" s="44">
        <f t="shared" si="2"/>
        <v>0</v>
      </c>
    </row>
    <row r="44" spans="2:19" ht="31.5" x14ac:dyDescent="0.25">
      <c r="B44" s="20">
        <v>38</v>
      </c>
      <c r="C44" s="22" t="s">
        <v>47</v>
      </c>
      <c r="D44" s="41"/>
      <c r="E44" s="1"/>
      <c r="F44" s="1"/>
      <c r="G44" s="1"/>
      <c r="H44" s="1"/>
      <c r="I44" s="1"/>
      <c r="J44" s="1"/>
      <c r="K44" s="1"/>
      <c r="L44" s="1"/>
      <c r="M44" s="1"/>
      <c r="N44" s="1"/>
      <c r="O44" s="44">
        <f t="shared" si="1"/>
        <v>0</v>
      </c>
      <c r="P44" s="1"/>
      <c r="Q44" s="1"/>
      <c r="R44" s="1"/>
      <c r="S44" s="44">
        <f t="shared" si="2"/>
        <v>0</v>
      </c>
    </row>
    <row r="45" spans="2:19" ht="63" x14ac:dyDescent="0.25">
      <c r="B45" s="20">
        <v>39</v>
      </c>
      <c r="C45" s="22" t="s">
        <v>48</v>
      </c>
      <c r="D45" s="41"/>
      <c r="E45" s="1"/>
      <c r="F45" s="1"/>
      <c r="G45" s="1"/>
      <c r="H45" s="1"/>
      <c r="I45" s="1"/>
      <c r="J45" s="1"/>
      <c r="K45" s="1"/>
      <c r="L45" s="1"/>
      <c r="M45" s="1"/>
      <c r="N45" s="1"/>
      <c r="O45" s="44">
        <f t="shared" si="1"/>
        <v>0</v>
      </c>
      <c r="P45" s="1"/>
      <c r="Q45" s="1"/>
      <c r="R45" s="1"/>
      <c r="S45" s="44">
        <f t="shared" si="2"/>
        <v>0</v>
      </c>
    </row>
    <row r="46" spans="2:19" ht="63" x14ac:dyDescent="0.25">
      <c r="B46" s="20">
        <v>40</v>
      </c>
      <c r="C46" s="22" t="s">
        <v>49</v>
      </c>
      <c r="D46" s="41"/>
      <c r="E46" s="1"/>
      <c r="F46" s="1"/>
      <c r="G46" s="1"/>
      <c r="H46" s="1"/>
      <c r="I46" s="1"/>
      <c r="J46" s="1"/>
      <c r="K46" s="1"/>
      <c r="L46" s="1"/>
      <c r="M46" s="1"/>
      <c r="N46" s="1"/>
      <c r="O46" s="44">
        <f t="shared" si="1"/>
        <v>0</v>
      </c>
      <c r="P46" s="1"/>
      <c r="Q46" s="1"/>
      <c r="R46" s="1"/>
      <c r="S46" s="44">
        <f t="shared" si="2"/>
        <v>0</v>
      </c>
    </row>
    <row r="47" spans="2:19" ht="63" x14ac:dyDescent="0.25">
      <c r="B47" s="20">
        <v>41</v>
      </c>
      <c r="C47" s="22" t="s">
        <v>50</v>
      </c>
      <c r="D47" s="41"/>
      <c r="E47" s="1"/>
      <c r="F47" s="1"/>
      <c r="G47" s="1"/>
      <c r="H47" s="1"/>
      <c r="I47" s="1"/>
      <c r="J47" s="1"/>
      <c r="K47" s="1"/>
      <c r="L47" s="1"/>
      <c r="M47" s="1"/>
      <c r="N47" s="1"/>
      <c r="O47" s="44">
        <f t="shared" si="1"/>
        <v>0</v>
      </c>
      <c r="P47" s="1"/>
      <c r="Q47" s="1"/>
      <c r="R47" s="1"/>
      <c r="S47" s="44">
        <f t="shared" si="2"/>
        <v>0</v>
      </c>
    </row>
    <row r="48" spans="2:19" ht="47.25" x14ac:dyDescent="0.25">
      <c r="B48" s="20">
        <v>42</v>
      </c>
      <c r="C48" s="23" t="s">
        <v>9</v>
      </c>
      <c r="D48" s="41"/>
      <c r="E48" s="1"/>
      <c r="F48" s="1"/>
      <c r="G48" s="1"/>
      <c r="H48" s="1"/>
      <c r="I48" s="1"/>
      <c r="J48" s="1"/>
      <c r="K48" s="1"/>
      <c r="L48" s="1"/>
      <c r="M48" s="1"/>
      <c r="N48" s="1"/>
      <c r="O48" s="44">
        <f t="shared" si="1"/>
        <v>0</v>
      </c>
      <c r="P48" s="1"/>
      <c r="Q48" s="1"/>
      <c r="R48" s="1"/>
      <c r="S48" s="44">
        <f t="shared" si="2"/>
        <v>0</v>
      </c>
    </row>
    <row r="49" spans="2:19" ht="31.5" x14ac:dyDescent="0.25">
      <c r="B49" s="20">
        <v>43</v>
      </c>
      <c r="C49" s="24" t="s">
        <v>15</v>
      </c>
      <c r="D49" s="41"/>
      <c r="E49" s="1"/>
      <c r="F49" s="1"/>
      <c r="G49" s="1"/>
      <c r="H49" s="1"/>
      <c r="I49" s="1"/>
      <c r="J49" s="1"/>
      <c r="K49" s="1"/>
      <c r="L49" s="1"/>
      <c r="M49" s="1"/>
      <c r="N49" s="1"/>
      <c r="O49" s="44">
        <f t="shared" si="1"/>
        <v>0</v>
      </c>
      <c r="P49" s="1"/>
      <c r="Q49" s="1"/>
      <c r="R49" s="1"/>
      <c r="S49" s="44">
        <f t="shared" si="2"/>
        <v>0</v>
      </c>
    </row>
    <row r="50" spans="2:19" ht="47.25" customHeight="1" x14ac:dyDescent="0.25">
      <c r="B50" s="20">
        <v>44</v>
      </c>
      <c r="C50" s="22" t="s">
        <v>18</v>
      </c>
      <c r="D50" s="41"/>
      <c r="E50" s="1"/>
      <c r="F50" s="1"/>
      <c r="G50" s="1"/>
      <c r="H50" s="1"/>
      <c r="I50" s="1"/>
      <c r="J50" s="1"/>
      <c r="K50" s="1"/>
      <c r="L50" s="1"/>
      <c r="M50" s="1"/>
      <c r="N50" s="1"/>
      <c r="O50" s="44">
        <f t="shared" si="1"/>
        <v>0</v>
      </c>
      <c r="P50" s="1"/>
      <c r="Q50" s="1"/>
      <c r="R50" s="1"/>
      <c r="S50" s="44">
        <f t="shared" si="2"/>
        <v>0</v>
      </c>
    </row>
    <row r="51" spans="2:19" ht="47.25" x14ac:dyDescent="0.25">
      <c r="B51" s="34">
        <v>45</v>
      </c>
      <c r="C51" s="23" t="s">
        <v>54</v>
      </c>
      <c r="D51" s="46">
        <f>18000000+11500000</f>
        <v>29500000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44">
        <f t="shared" si="1"/>
        <v>0</v>
      </c>
      <c r="P51" s="1"/>
      <c r="Q51" s="1"/>
      <c r="R51" s="1"/>
      <c r="S51" s="43">
        <f t="shared" si="2"/>
        <v>29500000</v>
      </c>
    </row>
    <row r="52" spans="2:19" x14ac:dyDescent="0.25">
      <c r="B52" s="20">
        <v>46</v>
      </c>
      <c r="C52" s="23" t="s">
        <v>37</v>
      </c>
      <c r="D52" s="46">
        <v>4458263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44">
        <f t="shared" si="1"/>
        <v>0</v>
      </c>
      <c r="P52" s="1"/>
      <c r="Q52" s="1"/>
      <c r="R52" s="1"/>
      <c r="S52" s="43">
        <f t="shared" si="2"/>
        <v>4458263</v>
      </c>
    </row>
    <row r="53" spans="2:19" s="5" customFormat="1" ht="38.450000000000003" customHeight="1" x14ac:dyDescent="0.25">
      <c r="B53" s="20">
        <v>47</v>
      </c>
      <c r="C53" s="35" t="s">
        <v>51</v>
      </c>
      <c r="D53" s="44">
        <f>D8+D39+D22</f>
        <v>302192935.32999998</v>
      </c>
      <c r="E53" s="32">
        <f t="shared" ref="E53:R53" si="5">E8+E39+E22</f>
        <v>0</v>
      </c>
      <c r="F53" s="32">
        <f t="shared" si="5"/>
        <v>0</v>
      </c>
      <c r="G53" s="32">
        <f t="shared" si="5"/>
        <v>0</v>
      </c>
      <c r="H53" s="32">
        <f t="shared" si="5"/>
        <v>0</v>
      </c>
      <c r="I53" s="44">
        <f>I8+I39+I22</f>
        <v>31600091</v>
      </c>
      <c r="J53" s="32">
        <f t="shared" si="5"/>
        <v>0</v>
      </c>
      <c r="K53" s="32">
        <f t="shared" si="5"/>
        <v>0</v>
      </c>
      <c r="L53" s="32">
        <f t="shared" si="5"/>
        <v>0</v>
      </c>
      <c r="M53" s="32">
        <f t="shared" si="5"/>
        <v>0</v>
      </c>
      <c r="N53" s="32">
        <f t="shared" si="5"/>
        <v>0</v>
      </c>
      <c r="O53" s="44">
        <f t="shared" si="1"/>
        <v>31600091</v>
      </c>
      <c r="P53" s="32">
        <f t="shared" si="5"/>
        <v>0</v>
      </c>
      <c r="Q53" s="32">
        <f t="shared" si="5"/>
        <v>0</v>
      </c>
      <c r="R53" s="32">
        <f t="shared" si="5"/>
        <v>0</v>
      </c>
      <c r="S53" s="44">
        <f>S8+S39+S22</f>
        <v>270592844.32999998</v>
      </c>
    </row>
    <row r="54" spans="2:19" ht="19.5" customHeight="1" x14ac:dyDescent="0.25">
      <c r="C54" s="9"/>
      <c r="S54" s="44">
        <f>D53-O53</f>
        <v>270592844.32999998</v>
      </c>
    </row>
    <row r="55" spans="2:19" ht="19.5" customHeight="1" x14ac:dyDescent="0.25">
      <c r="C55" s="9"/>
    </row>
    <row r="56" spans="2:19" ht="19.5" customHeight="1" x14ac:dyDescent="0.3">
      <c r="C56" s="33" t="s">
        <v>30</v>
      </c>
    </row>
    <row r="57" spans="2:19" ht="36.75" customHeight="1" x14ac:dyDescent="0.25">
      <c r="C57" s="29" t="s">
        <v>31</v>
      </c>
      <c r="D57" s="1"/>
      <c r="F57" s="49"/>
    </row>
    <row r="58" spans="2:19" ht="19.5" customHeight="1" x14ac:dyDescent="0.25">
      <c r="C58" s="27" t="s">
        <v>52</v>
      </c>
      <c r="D58" s="28">
        <f>D21</f>
        <v>3219029</v>
      </c>
      <c r="F58" s="50"/>
    </row>
    <row r="59" spans="2:19" ht="19.5" customHeight="1" x14ac:dyDescent="0.25">
      <c r="C59" s="30" t="s">
        <v>32</v>
      </c>
      <c r="D59" s="1"/>
      <c r="F59" s="49"/>
    </row>
    <row r="60" spans="2:19" ht="39" customHeight="1" x14ac:dyDescent="0.25">
      <c r="C60" s="29" t="s">
        <v>33</v>
      </c>
      <c r="D60" s="1"/>
      <c r="F60" s="49"/>
    </row>
    <row r="61" spans="2:19" x14ac:dyDescent="0.25">
      <c r="C61" s="27" t="s">
        <v>52</v>
      </c>
      <c r="D61" s="28">
        <f>D52</f>
        <v>4458263</v>
      </c>
    </row>
    <row r="62" spans="2:19" x14ac:dyDescent="0.25">
      <c r="C62" s="9"/>
    </row>
    <row r="63" spans="2:19" x14ac:dyDescent="0.25">
      <c r="C63" s="9"/>
    </row>
    <row r="64" spans="2:19" x14ac:dyDescent="0.25">
      <c r="C64" s="10"/>
    </row>
    <row r="65" spans="3:4" x14ac:dyDescent="0.25">
      <c r="C65" s="53"/>
      <c r="D65" s="53"/>
    </row>
    <row r="66" spans="3:4" ht="44.25" customHeight="1" x14ac:dyDescent="0.25">
      <c r="C66" s="59"/>
      <c r="D66" s="59"/>
    </row>
    <row r="67" spans="3:4" ht="13.5" customHeight="1" x14ac:dyDescent="0.25">
      <c r="C67" s="53"/>
      <c r="D67" s="53"/>
    </row>
    <row r="68" spans="3:4" ht="30.75" customHeight="1" x14ac:dyDescent="0.25">
      <c r="C68" s="31"/>
      <c r="D68" s="9"/>
    </row>
    <row r="69" spans="3:4" ht="34.5" customHeight="1" x14ac:dyDescent="0.25">
      <c r="C69" s="14"/>
      <c r="D69" s="14"/>
    </row>
    <row r="70" spans="3:4" ht="15" customHeight="1" x14ac:dyDescent="0.25">
      <c r="C70" s="15"/>
      <c r="D70" s="14"/>
    </row>
    <row r="71" spans="3:4" x14ac:dyDescent="0.25">
      <c r="C71" s="16"/>
      <c r="D71" s="16"/>
    </row>
    <row r="72" spans="3:4" x14ac:dyDescent="0.25">
      <c r="C72" s="51"/>
      <c r="D72" s="51"/>
    </row>
    <row r="73" spans="3:4" x14ac:dyDescent="0.25">
      <c r="C73" s="51"/>
      <c r="D73" s="51"/>
    </row>
    <row r="74" spans="3:4" x14ac:dyDescent="0.25">
      <c r="C74" s="17"/>
      <c r="D74" s="17"/>
    </row>
    <row r="75" spans="3:4" x14ac:dyDescent="0.25">
      <c r="C75" s="17"/>
      <c r="D75" s="17"/>
    </row>
    <row r="76" spans="3:4" x14ac:dyDescent="0.25">
      <c r="C76" s="51"/>
      <c r="D76" s="51"/>
    </row>
    <row r="77" spans="3:4" x14ac:dyDescent="0.25">
      <c r="C77" s="18"/>
      <c r="D77" s="2"/>
    </row>
    <row r="78" spans="3:4" x14ac:dyDescent="0.25">
      <c r="C78" s="18"/>
      <c r="D78" s="2"/>
    </row>
    <row r="79" spans="3:4" x14ac:dyDescent="0.25">
      <c r="C79" s="18"/>
      <c r="D79" s="2"/>
    </row>
    <row r="80" spans="3:4" x14ac:dyDescent="0.25">
      <c r="C80" s="18"/>
      <c r="D80" s="2"/>
    </row>
    <row r="81" spans="3:4" x14ac:dyDescent="0.25">
      <c r="C81" s="19"/>
      <c r="D81" s="2"/>
    </row>
    <row r="82" spans="3:4" x14ac:dyDescent="0.25">
      <c r="C82" s="18"/>
      <c r="D82" s="2"/>
    </row>
    <row r="83" spans="3:4" x14ac:dyDescent="0.25">
      <c r="C83" s="18"/>
      <c r="D83" s="2"/>
    </row>
    <row r="84" spans="3:4" x14ac:dyDescent="0.25">
      <c r="C84" s="18"/>
      <c r="D84" s="2"/>
    </row>
    <row r="85" spans="3:4" x14ac:dyDescent="0.25">
      <c r="C85" s="18"/>
      <c r="D85" s="2"/>
    </row>
    <row r="86" spans="3:4" x14ac:dyDescent="0.25">
      <c r="C86" s="18"/>
      <c r="D86" s="2"/>
    </row>
  </sheetData>
  <sheetProtection algorithmName="SHA-512" hashValue="9wxEp/GNmxQ9F7CT90omXT4yDDLeMxpgX2lOphjpWclN8tlZNKgIiqmQcShbAKiOJE9k+xSGMdcbOcumw45/hQ==" saltValue="B8UcpljEOQP4iB/iXPE6cQ==" spinCount="100000" sheet="1" objects="1" scenarios="1" selectLockedCells="1" selectUnlockedCells="1"/>
  <mergeCells count="10">
    <mergeCell ref="P4:R4"/>
    <mergeCell ref="E4:O4"/>
    <mergeCell ref="C2:D2"/>
    <mergeCell ref="C66:D66"/>
    <mergeCell ref="C67:D67"/>
    <mergeCell ref="C76:D76"/>
    <mergeCell ref="C72:D72"/>
    <mergeCell ref="C73:D73"/>
    <mergeCell ref="D4:D5"/>
    <mergeCell ref="C65:D65"/>
  </mergeCells>
  <printOptions horizontalCentered="1"/>
  <pageMargins left="0" right="0" top="0.59055118110236227" bottom="0.15748031496062992" header="0.15748031496062992" footer="0.31496062992125984"/>
  <pageSetup paperSize="8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Приложение А-2025</vt:lpstr>
      <vt:lpstr>'Приложение А-2025'!Print_Area</vt:lpstr>
      <vt:lpstr>'Приложение А-2025'!Print_Titles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2024-10-31T08:58:55Z</dcterms:created>
  <dcterms:modified xsi:type="dcterms:W3CDTF">2024-11-06T16:51:53Z</dcterms:modified>
  <cp:contentStatus/>
</cp:coreProperties>
</file>