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Petkova-PC\Share\Отчети\2023\м.12.2023\СОС\"/>
    </mc:Choice>
  </mc:AlternateContent>
  <bookViews>
    <workbookView xWindow="0" yWindow="0" windowWidth="28800" windowHeight="12300" tabRatio="359"/>
  </bookViews>
  <sheets>
    <sheet name="Приложение 6" sheetId="5" r:id="rId1"/>
  </sheets>
  <calcPr calcId="162913"/>
</workbook>
</file>

<file path=xl/calcChain.xml><?xml version="1.0" encoding="utf-8"?>
<calcChain xmlns="http://schemas.openxmlformats.org/spreadsheetml/2006/main">
  <c r="I85" i="5" l="1"/>
  <c r="K84" i="5"/>
  <c r="K85" i="5"/>
  <c r="G85" i="5"/>
  <c r="N32" i="5" l="1"/>
  <c r="G32" i="5"/>
  <c r="N25" i="5" l="1"/>
  <c r="N24" i="5"/>
  <c r="L32" i="5"/>
  <c r="N30" i="5"/>
  <c r="J30" i="5"/>
  <c r="M30" i="5" s="1"/>
  <c r="N27" i="5"/>
  <c r="I32" i="5"/>
  <c r="H32" i="5"/>
  <c r="K32" i="5"/>
  <c r="N28" i="5" l="1"/>
  <c r="M14" i="5" l="1"/>
  <c r="J22" i="5"/>
  <c r="J21" i="5"/>
  <c r="J20" i="5"/>
  <c r="J19" i="5"/>
  <c r="J18" i="5"/>
  <c r="J17" i="5"/>
  <c r="J16" i="5"/>
  <c r="J15" i="5"/>
  <c r="J27" i="5" l="1"/>
  <c r="M27" i="5" s="1"/>
  <c r="N23" i="5" l="1"/>
  <c r="M25" i="5" l="1"/>
  <c r="N17" i="5"/>
  <c r="J26" i="5" l="1"/>
  <c r="M26" i="5" l="1"/>
  <c r="J32" i="5"/>
  <c r="K82" i="5"/>
  <c r="K81" i="5"/>
  <c r="K80" i="5"/>
  <c r="K83" i="5"/>
  <c r="K79" i="5"/>
  <c r="M24" i="5" l="1"/>
  <c r="N22" i="5"/>
  <c r="N21" i="5"/>
  <c r="N20" i="5"/>
  <c r="N19" i="5"/>
  <c r="N18" i="5"/>
  <c r="N16" i="5"/>
  <c r="N15" i="5"/>
  <c r="M22" i="5"/>
  <c r="M21" i="5"/>
  <c r="M20" i="5"/>
  <c r="A46" i="5" l="1"/>
  <c r="H46" i="5" s="1"/>
  <c r="M23" i="5" l="1"/>
  <c r="M19" i="5"/>
  <c r="M18" i="5"/>
  <c r="M17" i="5"/>
  <c r="M15" i="5"/>
  <c r="I46" i="5" l="1"/>
  <c r="M16" i="5"/>
  <c r="M32" i="5" s="1"/>
  <c r="J85" i="5" l="1"/>
  <c r="H85" i="5"/>
  <c r="D71" i="5"/>
  <c r="K46" i="5"/>
  <c r="L46" i="5" s="1"/>
  <c r="G94" i="5" l="1"/>
  <c r="F94" i="5"/>
  <c r="G62" i="5" l="1"/>
  <c r="F62" i="5"/>
</calcChain>
</file>

<file path=xl/sharedStrings.xml><?xml version="1.0" encoding="utf-8"?>
<sst xmlns="http://schemas.openxmlformats.org/spreadsheetml/2006/main" count="248" uniqueCount="147">
  <si>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</si>
  <si>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</si>
  <si>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</si>
  <si>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</si>
  <si>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</si>
  <si>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</si>
  <si>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</si>
  <si>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Краен срок за погасяване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</si>
  <si>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</si>
  <si>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</si>
  <si>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</si>
  <si>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</si>
  <si>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</si>
  <si>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</si>
  <si>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</si>
  <si>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</si>
  <si>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</si>
  <si>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</si>
  <si>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</si>
  <si>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Размер на издадената гаранция от лицето по чл.8а от ЗОД</t>
  </si>
  <si>
    <t>Кредитор на бенефициента, на който лицето по чл.8а от ЗОД е издало гаранцията</t>
  </si>
  <si>
    <t>Година на издаване на гаранцията</t>
  </si>
  <si>
    <t>Изравнителна субсидия - отчетни данни</t>
  </si>
  <si>
    <t>Бюджетни приходи - отчетни данни</t>
  </si>
  <si>
    <t>Средногодишен размер на изравнителната субсидия и приходи</t>
  </si>
  <si>
    <t>к.1</t>
  </si>
  <si>
    <t>к.2</t>
  </si>
  <si>
    <t>к.3</t>
  </si>
  <si>
    <t>к.4</t>
  </si>
  <si>
    <t>к.5</t>
  </si>
  <si>
    <t>к.6</t>
  </si>
  <si>
    <t>к.9</t>
  </si>
  <si>
    <t>к.10</t>
  </si>
  <si>
    <t>к.11 (к.9 - к.10)</t>
  </si>
  <si>
    <t>к.7</t>
  </si>
  <si>
    <t>к.8</t>
  </si>
  <si>
    <t>к.11</t>
  </si>
  <si>
    <t>к.12</t>
  </si>
  <si>
    <t>к.13 (к.9+к.10)</t>
  </si>
  <si>
    <t>к.14</t>
  </si>
  <si>
    <t>к.1 (к.2+к.3+к.4+к.5+к.6+к.7)</t>
  </si>
  <si>
    <t>к.8 (к.1 /3 )</t>
  </si>
  <si>
    <t>Общ размер на изравнителната субсидия и приходи за последните три години /на база данни от годишните отчети за изпълнението на бюджета на общината/</t>
  </si>
  <si>
    <t>Кредитор на бенефициента на издадената общинска гаранция</t>
  </si>
  <si>
    <t>к.4 (к.1/(к.2+к.3)*100</t>
  </si>
  <si>
    <t>Бенефициент на гаранцията, издадена от лицето по чл.8а от ЗОД</t>
  </si>
  <si>
    <t xml:space="preserve">к.10 </t>
  </si>
  <si>
    <t>А.1.    СЪОТНОШЕНИЕ по чл.32, ал.1 от ЗПФ</t>
  </si>
  <si>
    <t>k.10 (к.11+к.12)</t>
  </si>
  <si>
    <t>Размер на издадената от общината гаранция /в лева/</t>
  </si>
  <si>
    <t xml:space="preserve">Краен срок за погасяване </t>
  </si>
  <si>
    <t xml:space="preserve">Изготвил: </t>
  </si>
  <si>
    <t>/име, сл. тел. и подпис/</t>
  </si>
  <si>
    <t>Съотношение на плащанията по дълга към средногодишния размер на изравнителната и приходите (%)</t>
  </si>
  <si>
    <t>к.12 (к.11/к.8)*100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</si>
  <si>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</si>
  <si>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</si>
  <si>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</si>
  <si>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</si>
  <si>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t>Кредитор на лицето по чл. 8а от ЗОД</t>
  </si>
  <si>
    <t xml:space="preserve">                                                                                                                                    </t>
  </si>
  <si>
    <t>на община СТОЛИЧНА ОБЩИНА</t>
  </si>
  <si>
    <t>1. Решение №1/29.03.1999г. На СОС.  "Продължаване на Софийското метро"</t>
  </si>
  <si>
    <t>2. Решение №537/25.09.2008г. На СОС. "Строителство на участъци от метрото в г. София и съпътстващата ги градска инфраструктура"</t>
  </si>
  <si>
    <t>3. Решение №815/21.12.2017г". Изграждане на трета метролиния- етап 1"</t>
  </si>
  <si>
    <t>4. Решение №644/15.10.2009г на СОС "Реконструкция на 3 основни пътни възли чрез създаване на кръстовища на 2 нива"</t>
  </si>
  <si>
    <t>5.Решение №522/26.09.2013г. На СОС  "Изграждане. Разширение и рехабилитация на улици и булеварди в г. София"</t>
  </si>
  <si>
    <t>6.Решение №427/14.07.2011г. На СОС. "Изграждане на система за битови отпадъци в г. София - 1 фаза"</t>
  </si>
  <si>
    <t>7.Решение №427/14.07.2011г. На СОС "Изграждане на система за битови отпадъци в г. София - 2 фаза"</t>
  </si>
  <si>
    <t>8. Решение №804/18.12.2014г. На СОС "Изпълнение на дейности за подобряване качеството на атмосферния въздух чрез закупуване на автобуси"</t>
  </si>
  <si>
    <t>EUR</t>
  </si>
  <si>
    <t>YPY</t>
  </si>
  <si>
    <t>Японска Банка за Международно сътрудничество</t>
  </si>
  <si>
    <t>Европейска Инвестиционна Банка</t>
  </si>
  <si>
    <t>инвестиционен характер</t>
  </si>
  <si>
    <t>11. Решение № 515/26.07.18г. Банкова гаранция</t>
  </si>
  <si>
    <t>ЛЕВА</t>
  </si>
  <si>
    <t>Антомотор корпурация АД</t>
  </si>
  <si>
    <t>Европейска Банка за възстановяване и развитие</t>
  </si>
  <si>
    <t>Столичен Електротранспорт ЕАД</t>
  </si>
  <si>
    <t>1. Договор за заем № 4 от 22.08.2014г.</t>
  </si>
  <si>
    <t>2. Договор за заем № 6 от 22.08.2014г.</t>
  </si>
  <si>
    <t xml:space="preserve"> Четвърта МБАЛ София ЕАД</t>
  </si>
  <si>
    <t>3. Договор за заем № 1 от 12.11.2014г.</t>
  </si>
  <si>
    <t>4. Договор за заем № 5 от 22.08.2014г.</t>
  </si>
  <si>
    <t>5. Договор за заем № 15 от 22.02.2017г.</t>
  </si>
  <si>
    <t>Пета МБАЛ София ЕАД</t>
  </si>
  <si>
    <t xml:space="preserve"> Първа САГБАЛ "Св.София" ЕАД</t>
  </si>
  <si>
    <t xml:space="preserve"> Втора МБАЛ - София" ЕАД</t>
  </si>
  <si>
    <t>Фургс ЕАД</t>
  </si>
  <si>
    <t>Столична община</t>
  </si>
  <si>
    <t>лева</t>
  </si>
  <si>
    <t>Мая Василева, сл.тел. 02/9377471</t>
  </si>
  <si>
    <t>Първа МБАЛ София ЕАД</t>
  </si>
  <si>
    <t>Забележка:Банковата гаранция е заведена задбалнсово по баланса на Столична община</t>
  </si>
  <si>
    <t>9. Решение №787/22.112018г. на СОС "Разширениее на метрото в гр. София. Линия 3. Етап 2"</t>
  </si>
  <si>
    <t>11. Договор за лизинг ОП"Гробищни паркове"</t>
  </si>
  <si>
    <t>13.Р.283/17.05.2018г. На СОС "Проектиране и изграждане на инсталация за комбинирано производство на енергия в София с оползотворяване на RDF"</t>
  </si>
  <si>
    <t>12. Договор за лизинг ОП"Гробищни паркове"</t>
  </si>
  <si>
    <t>10. Договор за лизинг ОП"Гробищни паркове"</t>
  </si>
  <si>
    <t>2020 г.</t>
  </si>
  <si>
    <t>2021 г.</t>
  </si>
  <si>
    <t>София фпанс Ауто АД</t>
  </si>
  <si>
    <t>ОББ Интерлийз ЕАД</t>
  </si>
  <si>
    <t>Остатъчен размер на гаранцията към 01.01.2021 г. /в лева/</t>
  </si>
  <si>
    <t>14.Р.395/09.06.2022г. На СОС  "Устойчива градска мобилност. Изграждане и реконструкция на основни артерии от кръгово-радиалната улична мрежа на гр. София"</t>
  </si>
  <si>
    <t>15.Р.10/14.01.2021г. На СОС "Устойчива градска мобилност. Изграждане и реконструкция на основни артерии от кръгово-радиалната улична мрежа на гр. София".СОА22-ДГ56-4080/25.11.2022Г.</t>
  </si>
  <si>
    <t>16. Решение №169/23.032022г. на СОС "Разширениее на метрото в гр. София. Линия 3. Етап 3" СОА22-ДГ56-4156/20.12.2022Г.</t>
  </si>
  <si>
    <t>Приложение  № 6</t>
  </si>
  <si>
    <t>Остатъчен размер на гаранцията към 31.12.2022 г. /в лева/</t>
  </si>
  <si>
    <t xml:space="preserve">за общинския дълг, издадените общински гаранции, съотношението на плащанията, дълга на лицата по чл. 8а от Закона за общинския дълг и издадените от тях гаранции през 2023 година </t>
  </si>
  <si>
    <t>2022 г.</t>
  </si>
  <si>
    <t>2. Информацията се попълва за дългове, които към 01.01.2023 г. са били поети (сключени договори, възникнали задължения), както и за дълговете, които са поети през 2023 г., включително и за тези, които са погасени през 2023 г. Информация за дългове, които към 31.12.2021 г. са приключили, не се попълва.</t>
  </si>
  <si>
    <t xml:space="preserve">4. За дълга с фиксиран курс на валутата (в лева, евро), остатъчният размер към 31.12.2023 г. /к.14/ следва да е равен на к.7+к.8-к.9. За дълга във валута с плаващ курс (USD, JPY), левовата равностойност на остатъчния размер към 31.12.2023 г. (к.14) се посочва като се използва съответния курс на БНБ за валутата. </t>
  </si>
  <si>
    <t>5. Остатъчен размер на дълга към 01.01.2022 г. и към 31.12.2023 г. е дълга по счетоводни данни, съответно към двата периода.</t>
  </si>
  <si>
    <t>Остатъчен размер на дълга на бенефициента към 01.01.2023 г. /в лева/</t>
  </si>
  <si>
    <t>Остатъчен размер на дълга на бенефициента към 31.12.2023 г. /в лева/</t>
  </si>
  <si>
    <t>Изравнителна субсидия - отчетни данни за 2023 г.</t>
  </si>
  <si>
    <t>Бюджетни приходи - отчетни данни за 2023 г.</t>
  </si>
  <si>
    <t xml:space="preserve">Съотношение на номинала на издадените през 2023 г. общински гаранции и общата сума на приходите и  изравнителна субсидия </t>
  </si>
  <si>
    <t>Остатъчен размер на дълга на лицето към 01.01.2023 г. /в лева/</t>
  </si>
  <si>
    <t>Остатъчен размер на дълга на лицето към 31.12.2023 г. /в лева/</t>
  </si>
  <si>
    <t>Остатъчен размер на дълга към 01.01.2023 г. /в лева/</t>
  </si>
  <si>
    <t>Остатъчен размер на дълга към 31.12.2023 г. /в лева/</t>
  </si>
  <si>
    <t xml:space="preserve">Общо извършени плащания по дълга през 2023 г. по главница и разходи /в лева/ </t>
  </si>
  <si>
    <t>Заем от Фонд за устойчиви градове за ремонт на Театър София</t>
  </si>
  <si>
    <r>
      <t xml:space="preserve">Усвоен дълг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2023 г. /в лева/</t>
    </r>
  </si>
  <si>
    <r>
      <t xml:space="preserve">Извършени погашения по </t>
    </r>
    <r>
      <rPr>
        <b/>
        <i/>
        <sz val="12"/>
        <color theme="1"/>
        <rFont val="SofiaSans"/>
        <charset val="204"/>
      </rPr>
      <t>главница</t>
    </r>
    <r>
      <rPr>
        <b/>
        <sz val="12"/>
        <color theme="1"/>
        <rFont val="SofiaSans"/>
        <charset val="204"/>
      </rPr>
      <t xml:space="preserve">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2023 г. /в лева/</t>
    </r>
  </si>
  <si>
    <r>
      <t xml:space="preserve">Извършени разходи по дълга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2022 г. /в лева/</t>
    </r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</si>
  <si>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SofiaSans"/>
        <charset val="204"/>
      </rPr>
      <t xml:space="preserve"> чл.3 от ЗОД</t>
    </r>
    <r>
      <rPr>
        <sz val="10"/>
        <color theme="1"/>
        <rFont val="SofiaSans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SofiaSans"/>
        <charset val="204"/>
      </rPr>
      <t xml:space="preserve"> чл.3 от ЗОД</t>
    </r>
    <r>
      <rPr>
        <sz val="10"/>
        <color theme="1"/>
        <rFont val="SofiaSans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</si>
  <si>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r>
      <t xml:space="preserve">3. В  случай, че се попълват данни за дългове, които са </t>
    </r>
    <r>
      <rPr>
        <i/>
        <sz val="10"/>
        <color theme="1"/>
        <rFont val="SofiaSans"/>
        <charset val="204"/>
      </rPr>
      <t>поети и погасени през 2023 г.</t>
    </r>
    <r>
      <rPr>
        <sz val="10"/>
        <color theme="1"/>
        <rFont val="SofiaSans"/>
        <charset val="204"/>
      </rPr>
      <t>, данните в к.7 и к. 14 следва да са с нулев размер, а в к. 8 и к. 9 следва да са с еднакъв размер.</t>
    </r>
  </si>
  <si>
    <r>
      <t xml:space="preserve">в т.ч.:                          плащания по дълга, които се </t>
    </r>
    <r>
      <rPr>
        <b/>
        <i/>
        <sz val="12"/>
        <color theme="1"/>
        <rFont val="SofiaSans"/>
        <charset val="204"/>
      </rPr>
      <t>изключват</t>
    </r>
    <r>
      <rPr>
        <b/>
        <sz val="12"/>
        <color theme="1"/>
        <rFont val="SofiaSans"/>
        <charset val="204"/>
      </rPr>
      <t xml:space="preserve"> от съотношението </t>
    </r>
  </si>
  <si>
    <r>
      <t xml:space="preserve">1. Числото в к.9 следва да отговаря на числото в к.13 на реда "ОБЩО" в Таблица А "ОБЩИНСКИ ДЪЛГ (емисии, договори за общински заеми и др.задължения, представляващи дълг по смисъла на </t>
    </r>
    <r>
      <rPr>
        <b/>
        <sz val="10"/>
        <color theme="1"/>
        <rFont val="SofiaSans"/>
        <charset val="204"/>
      </rPr>
      <t>чл.3 от ЗОД</t>
    </r>
    <r>
      <rPr>
        <sz val="10"/>
        <color theme="1"/>
        <rFont val="SofiaSans"/>
        <charset val="204"/>
      </rPr>
      <t>)</t>
    </r>
  </si>
  <si>
    <r>
      <t xml:space="preserve">2. В к.10 се посочва общия размер на плащанията през </t>
    </r>
    <r>
      <rPr>
        <b/>
        <sz val="10"/>
        <color theme="1"/>
        <rFont val="SofiaSans"/>
        <charset val="204"/>
      </rPr>
      <t>2022 г.</t>
    </r>
    <r>
      <rPr>
        <sz val="10"/>
        <color theme="1"/>
        <rFont val="SofiaSans"/>
        <charset val="204"/>
      </rPr>
      <t xml:space="preserve">, които следва да се изключват от съотношението. За </t>
    </r>
    <r>
      <rPr>
        <b/>
        <sz val="10"/>
        <color theme="1"/>
        <rFont val="SofiaSans"/>
        <charset val="204"/>
      </rPr>
      <t>2022 г.</t>
    </r>
    <r>
      <rPr>
        <sz val="10"/>
        <color theme="1"/>
        <rFont val="SofiaSans"/>
        <charset val="204"/>
      </rPr>
      <t xml:space="preserve"> те са:</t>
    </r>
  </si>
  <si>
    <r>
      <t xml:space="preserve">  а) плащанията по дълга по </t>
    </r>
    <r>
      <rPr>
        <b/>
        <sz val="10"/>
        <color theme="1"/>
        <rFont val="SofiaSans"/>
        <charset val="204"/>
      </rPr>
      <t>чл. 3, т. 5 от ЗОД</t>
    </r>
    <r>
      <rPr>
        <sz val="10"/>
        <color theme="1"/>
        <rFont val="SofiaSans"/>
        <charset val="204"/>
      </rPr>
      <t xml:space="preserve"> (вкл. и по заемите от ПУДООС), ФЕЕ, „ФЛАГ-ЕАД" (вкл. и Фонд за устойчиво градско развитие) и заемите от др. лица, попадащи в сектор „Държавно управление“;</t>
    </r>
  </si>
  <si>
    <r>
      <t xml:space="preserve">  б) плащания по ЕСКО договори, съгласно </t>
    </r>
    <r>
      <rPr>
        <b/>
        <sz val="10"/>
        <color theme="1"/>
        <rFont val="SofiaSans"/>
        <charset val="204"/>
      </rPr>
      <t xml:space="preserve">чл. 84, ал. 1 от ЗДБРБ за 2022 г.                           </t>
    </r>
  </si>
  <si>
    <r>
      <t xml:space="preserve">  в) </t>
    </r>
    <r>
      <rPr>
        <i/>
        <sz val="10"/>
        <color theme="1"/>
        <rFont val="SofiaSans"/>
        <charset val="204"/>
      </rPr>
      <t>частта</t>
    </r>
    <r>
      <rPr>
        <sz val="10"/>
        <color theme="1"/>
        <rFont val="SofiaSans"/>
        <charset val="204"/>
      </rPr>
      <t xml:space="preserve"> от плащанията </t>
    </r>
    <r>
      <rPr>
        <i/>
        <sz val="10"/>
        <color theme="1"/>
        <rFont val="SofiaSans"/>
        <charset val="204"/>
      </rPr>
      <t>по главницата</t>
    </r>
    <r>
      <rPr>
        <sz val="10"/>
        <color theme="1"/>
        <rFont val="SofiaSans"/>
        <charset val="204"/>
      </rPr>
      <t xml:space="preserve"> по съществуващ дълг през 2022 г., която е погасена чрез нов, рефинансиращ заем, съгласно</t>
    </r>
    <r>
      <rPr>
        <b/>
        <sz val="10"/>
        <color theme="1"/>
        <rFont val="SofiaSans"/>
        <charset val="204"/>
      </rPr>
      <t xml:space="preserve"> чл. 82, ал. 3 от ЗДБРБ за 2022 г.</t>
    </r>
  </si>
  <si>
    <r>
      <t xml:space="preserve">  г) заеми въз основа на предоставени от </t>
    </r>
    <r>
      <rPr>
        <b/>
        <sz val="10"/>
        <color theme="1"/>
        <rFont val="SofiaSans"/>
        <charset val="204"/>
      </rPr>
      <t>„Фонд мениджър на финансови инструменти в България“ – ЕАД</t>
    </r>
    <r>
      <rPr>
        <sz val="10"/>
        <color theme="1"/>
        <rFont val="SofiaSans"/>
        <charset val="204"/>
      </rPr>
      <t xml:space="preserve">, средства от оперативни програми на финансови посредници-кредитори по съответните заеми, </t>
    </r>
    <r>
      <rPr>
        <b/>
        <sz val="10"/>
        <color theme="1"/>
        <rFont val="SofiaSans"/>
        <charset val="204"/>
      </rPr>
      <t>съгласно чл. 84, ал. 5 на ЗДБРБ за 2022 г.</t>
    </r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</si>
  <si>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SofiaSans"/>
        <charset val="204"/>
      </rPr>
      <t xml:space="preserve"> глава Шеста от ЗОД</t>
    </r>
    <r>
      <rPr>
        <sz val="10"/>
        <color theme="1"/>
        <rFont val="SofiaSans"/>
        <charset val="204"/>
      </rPr>
      <t>), които към 01.01.2022 г. са били активни, както и за гаранциите, издадени през 2022 г.</t>
    </r>
  </si>
  <si>
    <r>
      <t xml:space="preserve">Номинал на издадените общински гаранции </t>
    </r>
    <r>
      <rPr>
        <b/>
        <i/>
        <sz val="12"/>
        <color theme="1"/>
        <rFont val="SofiaSans"/>
        <charset val="204"/>
      </rPr>
      <t xml:space="preserve">през 2021 г. </t>
    </r>
  </si>
  <si>
    <r>
      <t xml:space="preserve">В. ДЪЛГ </t>
    </r>
    <r>
      <rPr>
        <b/>
        <u/>
        <sz val="12"/>
        <color theme="1"/>
        <rFont val="SofiaSans"/>
        <charset val="204"/>
      </rPr>
      <t>НА ЛИЦАТА ПО чл. 8а от</t>
    </r>
    <r>
      <rPr>
        <b/>
        <sz val="12"/>
        <color theme="1"/>
        <rFont val="SofiaSans"/>
        <charset val="204"/>
      </rPr>
      <t xml:space="preserve"> ЗОД</t>
    </r>
  </si>
  <si>
    <r>
      <t xml:space="preserve">Извършени разходи (лихви, такси и др.) по дълга </t>
    </r>
    <r>
      <rPr>
        <b/>
        <i/>
        <sz val="12"/>
        <color theme="1"/>
        <rFont val="SofiaSans"/>
        <charset val="204"/>
      </rPr>
      <t>през</t>
    </r>
    <r>
      <rPr>
        <b/>
        <sz val="12"/>
        <color theme="1"/>
        <rFont val="SofiaSans"/>
        <charset val="204"/>
      </rPr>
      <t xml:space="preserve"> 2023 г. /в лева/</t>
    </r>
  </si>
  <si>
    <r>
      <t xml:space="preserve">Г. ИЗДАДЕНИ ГАРАНЦИИ </t>
    </r>
    <r>
      <rPr>
        <b/>
        <i/>
        <sz val="12"/>
        <color theme="1"/>
        <rFont val="SofiaSans"/>
        <charset val="204"/>
      </rPr>
      <t>ОТ</t>
    </r>
    <r>
      <rPr>
        <b/>
        <i/>
        <u/>
        <sz val="12"/>
        <color theme="1"/>
        <rFont val="SofiaSans"/>
        <charset val="204"/>
      </rPr>
      <t xml:space="preserve"> ЛИЦАТА</t>
    </r>
    <r>
      <rPr>
        <b/>
        <u/>
        <sz val="12"/>
        <color theme="1"/>
        <rFont val="SofiaSans"/>
        <charset val="204"/>
      </rPr>
      <t xml:space="preserve"> по чл. 8а от ЗОД</t>
    </r>
  </si>
  <si>
    <t xml:space="preserve">Плащания по дълга, влизащи в изчислението на съотношени-ето през 2023 г. </t>
  </si>
  <si>
    <t>Национален фонд към Министерство на финансите</t>
  </si>
  <si>
    <t xml:space="preserve">Заем по проект "Изграждане на ВиК инфраструктура в Столична община". съгласно ДДС №6/03.09.2011г.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</si>
  <si>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 Договор за заем №СОА23-ДГ56-3538/30.08.2023г.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</si>
</sst>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_-* #,##0.00\ _ë_â_-;\-* #,##0.00\ _ë_â_-;_-* &quot;-&quot;??\ _ë_â_-;_-@_-"/>
  </numFmts>
  <fonts count="2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Heba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SofiaSans"/>
      <charset val="204"/>
    </font>
    <font>
      <b/>
      <sz val="12"/>
      <color theme="1"/>
      <name val="SofiaSans"/>
      <charset val="204"/>
    </font>
    <font>
      <b/>
      <sz val="11"/>
      <color theme="1"/>
      <name val="SofiaSans"/>
      <charset val="204"/>
    </font>
    <font>
      <b/>
      <sz val="14"/>
      <color theme="1"/>
      <name val="SofiaSans"/>
      <charset val="204"/>
    </font>
    <font>
      <b/>
      <sz val="10"/>
      <color theme="1"/>
      <name val="SofiaSans"/>
      <charset val="204"/>
    </font>
    <font>
      <b/>
      <i/>
      <sz val="12"/>
      <color theme="1"/>
      <name val="SofiaSans"/>
      <charset val="204"/>
    </font>
    <font>
      <sz val="11"/>
      <name val="SofiaSans"/>
      <charset val="204"/>
    </font>
    <font>
      <sz val="12"/>
      <color theme="1"/>
      <name val="SofiaSans"/>
      <charset val="204"/>
    </font>
    <font>
      <sz val="11"/>
      <color theme="1"/>
      <name val="SofiaSans"/>
      <charset val="204"/>
    </font>
    <font>
      <b/>
      <u/>
      <sz val="10"/>
      <color theme="1"/>
      <name val="SofiaSans"/>
      <charset val="204"/>
    </font>
    <font>
      <i/>
      <sz val="10"/>
      <color theme="1"/>
      <name val="SofiaSans"/>
      <charset val="204"/>
    </font>
    <font>
      <b/>
      <i/>
      <u/>
      <sz val="10"/>
      <color theme="1"/>
      <name val="SofiaSans"/>
      <charset val="204"/>
    </font>
    <font>
      <u/>
      <sz val="10"/>
      <color theme="1"/>
      <name val="SofiaSans"/>
      <charset val="204"/>
    </font>
    <font>
      <b/>
      <u/>
      <sz val="12"/>
      <color theme="1"/>
      <name val="SofiaSans"/>
      <charset val="204"/>
    </font>
    <font>
      <b/>
      <i/>
      <sz val="11"/>
      <color theme="1"/>
      <name val="SofiaSans"/>
      <charset val="204"/>
    </font>
    <font>
      <b/>
      <i/>
      <u/>
      <sz val="12"/>
      <color theme="1"/>
      <name val="SofiaSans"/>
      <charset val="204"/>
    </font>
    <font>
      <b/>
      <sz val="11"/>
      <name val="Sofia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2" fillId="0" borderId="0"/>
  </cellStyleXfs>
  <cellXfs count="149">
    <xf numFmtId="0" fontId="0" fillId="0" borderId="0" xfId="0"/>
    <xf numFmtId="0" fontId="3" fillId="0" borderId="0" xfId="1" applyFont="1"/>
    <xf numFmtId="0" fontId="3" fillId="0" borderId="0" xfId="1" applyFont="1" applyBorder="1"/>
    <xf numFmtId="0" fontId="3" fillId="0" borderId="0" xfId="1" applyFont="1" applyFill="1"/>
    <xf numFmtId="0" fontId="3" fillId="0" borderId="0" xfId="1" applyFont="1" applyFill="1" applyAlignment="1">
      <alignment wrapText="1"/>
    </xf>
    <xf numFmtId="0" fontId="3" fillId="4" borderId="0" xfId="1" applyFont="1" applyFill="1"/>
    <xf numFmtId="0" fontId="3" fillId="0" borderId="0" xfId="1" applyFont="1" applyFill="1" applyBorder="1"/>
    <xf numFmtId="14" fontId="3" fillId="0" borderId="0" xfId="1" applyNumberFormat="1" applyFont="1" applyFill="1"/>
    <xf numFmtId="3" fontId="3" fillId="0" borderId="0" xfId="1" applyNumberFormat="1" applyFont="1" applyFill="1"/>
    <xf numFmtId="0" fontId="7" fillId="0" borderId="0" xfId="1" applyFont="1"/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center"/>
    </xf>
    <xf numFmtId="0" fontId="7" fillId="0" borderId="0" xfId="1" applyFont="1" applyBorder="1"/>
    <xf numFmtId="0" fontId="8" fillId="0" borderId="1" xfId="1" applyFont="1" applyBorder="1" applyAlignment="1">
      <alignment horizontal="center"/>
    </xf>
    <xf numFmtId="0" fontId="8" fillId="0" borderId="0" xfId="1" applyFont="1" applyBorder="1"/>
    <xf numFmtId="0" fontId="11" fillId="0" borderId="0" xfId="1" applyFont="1" applyBorder="1"/>
    <xf numFmtId="0" fontId="8" fillId="4" borderId="7" xfId="1" applyFont="1" applyFill="1" applyBorder="1" applyAlignment="1">
      <alignment horizontal="left" vertical="top"/>
    </xf>
    <xf numFmtId="0" fontId="8" fillId="4" borderId="7" xfId="1" applyFont="1" applyFill="1" applyBorder="1" applyAlignment="1">
      <alignment horizontal="center" vertical="top"/>
    </xf>
    <xf numFmtId="1" fontId="11" fillId="4" borderId="5" xfId="1" applyNumberFormat="1" applyFont="1" applyFill="1" applyBorder="1" applyAlignment="1">
      <alignment horizontal="center" vertical="center" wrapText="1"/>
    </xf>
    <xf numFmtId="1" fontId="11" fillId="4" borderId="1" xfId="1" applyNumberFormat="1" applyFont="1" applyFill="1" applyBorder="1" applyAlignment="1">
      <alignment horizontal="center" vertical="center" wrapText="1"/>
    </xf>
    <xf numFmtId="3" fontId="13" fillId="4" borderId="1" xfId="1" applyNumberFormat="1" applyFont="1" applyFill="1" applyBorder="1" applyAlignment="1">
      <alignment wrapText="1"/>
    </xf>
    <xf numFmtId="3" fontId="13" fillId="0" borderId="1" xfId="1" applyNumberFormat="1" applyFont="1" applyFill="1" applyBorder="1" applyAlignment="1"/>
    <xf numFmtId="3" fontId="13" fillId="4" borderId="1" xfId="1" applyNumberFormat="1" applyFont="1" applyFill="1" applyBorder="1" applyAlignment="1"/>
    <xf numFmtId="3" fontId="13" fillId="0" borderId="1" xfId="1" applyNumberFormat="1" applyFont="1" applyFill="1" applyBorder="1" applyAlignment="1">
      <alignment wrapText="1"/>
    </xf>
    <xf numFmtId="14" fontId="13" fillId="4" borderId="1" xfId="1" applyNumberFormat="1" applyFont="1" applyFill="1" applyBorder="1" applyAlignment="1"/>
    <xf numFmtId="3" fontId="14" fillId="0" borderId="1" xfId="1" applyNumberFormat="1" applyFont="1" applyFill="1" applyBorder="1" applyAlignment="1"/>
    <xf numFmtId="3" fontId="14" fillId="0" borderId="5" xfId="1" applyNumberFormat="1" applyFont="1" applyFill="1" applyBorder="1" applyAlignment="1"/>
    <xf numFmtId="4" fontId="14" fillId="4" borderId="1" xfId="1" applyNumberFormat="1" applyFont="1" applyFill="1" applyBorder="1" applyAlignment="1"/>
    <xf numFmtId="3" fontId="14" fillId="4" borderId="1" xfId="1" applyNumberFormat="1" applyFont="1" applyFill="1" applyBorder="1" applyAlignment="1"/>
    <xf numFmtId="3" fontId="14" fillId="0" borderId="7" xfId="1" applyNumberFormat="1" applyFont="1" applyFill="1" applyBorder="1" applyAlignment="1"/>
    <xf numFmtId="3" fontId="15" fillId="0" borderId="2" xfId="1" applyNumberFormat="1" applyFont="1" applyFill="1" applyBorder="1" applyAlignment="1"/>
    <xf numFmtId="3" fontId="14" fillId="0" borderId="8" xfId="1" applyNumberFormat="1" applyFont="1" applyFill="1" applyBorder="1" applyAlignment="1"/>
    <xf numFmtId="4" fontId="14" fillId="0" borderId="2" xfId="1" applyNumberFormat="1" applyFont="1" applyFill="1" applyBorder="1" applyAlignment="1"/>
    <xf numFmtId="3" fontId="14" fillId="0" borderId="9" xfId="1" applyNumberFormat="1" applyFont="1" applyFill="1" applyBorder="1" applyAlignment="1"/>
    <xf numFmtId="3" fontId="14" fillId="0" borderId="2" xfId="1" applyNumberFormat="1" applyFont="1" applyFill="1" applyBorder="1" applyAlignment="1"/>
    <xf numFmtId="14" fontId="15" fillId="0" borderId="2" xfId="1" applyNumberFormat="1" applyFont="1" applyFill="1" applyBorder="1" applyAlignment="1"/>
    <xf numFmtId="4" fontId="14" fillId="4" borderId="2" xfId="1" applyNumberFormat="1" applyFont="1" applyFill="1" applyBorder="1" applyAlignment="1"/>
    <xf numFmtId="3" fontId="13" fillId="4" borderId="1" xfId="1" applyNumberFormat="1" applyFont="1" applyFill="1" applyBorder="1" applyAlignment="1">
      <alignment horizontal="left" wrapText="1"/>
    </xf>
    <xf numFmtId="3" fontId="14" fillId="0" borderId="8" xfId="1" applyNumberFormat="1" applyFont="1" applyFill="1" applyBorder="1" applyAlignment="1">
      <alignment horizontal="left" wrapText="1"/>
    </xf>
    <xf numFmtId="3" fontId="13" fillId="0" borderId="1" xfId="1" applyNumberFormat="1" applyFont="1" applyFill="1" applyBorder="1" applyAlignment="1">
      <alignment horizontal="left" wrapText="1"/>
    </xf>
    <xf numFmtId="14" fontId="13" fillId="0" borderId="1" xfId="1" applyNumberFormat="1" applyFont="1" applyFill="1" applyBorder="1" applyAlignment="1"/>
    <xf numFmtId="14" fontId="13" fillId="0" borderId="6" xfId="1" applyNumberFormat="1" applyFont="1" applyFill="1" applyBorder="1" applyAlignment="1"/>
    <xf numFmtId="3" fontId="13" fillId="0" borderId="7" xfId="1" applyNumberFormat="1" applyFont="1" applyFill="1" applyBorder="1" applyAlignment="1"/>
    <xf numFmtId="3" fontId="8" fillId="4" borderId="1" xfId="1" applyNumberFormat="1" applyFont="1" applyFill="1" applyBorder="1" applyAlignment="1">
      <alignment wrapText="1"/>
    </xf>
    <xf numFmtId="0" fontId="12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justify"/>
    </xf>
    <xf numFmtId="0" fontId="7" fillId="0" borderId="0" xfId="1" applyFont="1" applyFill="1"/>
    <xf numFmtId="0" fontId="16" fillId="0" borderId="0" xfId="1" applyFont="1" applyFill="1"/>
    <xf numFmtId="0" fontId="18" fillId="0" borderId="0" xfId="1" applyFont="1" applyFill="1"/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3" fontId="14" fillId="4" borderId="1" xfId="0" applyNumberFormat="1" applyFont="1" applyFill="1" applyBorder="1"/>
    <xf numFmtId="3" fontId="13" fillId="0" borderId="1" xfId="0" applyNumberFormat="1" applyFont="1" applyFill="1" applyBorder="1"/>
    <xf numFmtId="0" fontId="7" fillId="0" borderId="0" xfId="1" applyFont="1" applyFill="1" applyAlignment="1">
      <alignment wrapText="1"/>
    </xf>
    <xf numFmtId="0" fontId="8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/>
    <xf numFmtId="0" fontId="11" fillId="2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wrapText="1"/>
    </xf>
    <xf numFmtId="0" fontId="14" fillId="0" borderId="1" xfId="1" applyFont="1" applyFill="1" applyBorder="1" applyAlignment="1">
      <alignment wrapText="1"/>
    </xf>
    <xf numFmtId="0" fontId="12" fillId="4" borderId="5" xfId="1" applyFont="1" applyFill="1" applyBorder="1" applyAlignment="1">
      <alignment vertical="center" wrapText="1"/>
    </xf>
    <xf numFmtId="0" fontId="12" fillId="4" borderId="9" xfId="1" applyFont="1" applyFill="1" applyBorder="1" applyAlignment="1">
      <alignment vertical="center" wrapText="1"/>
    </xf>
    <xf numFmtId="0" fontId="8" fillId="4" borderId="10" xfId="1" applyFont="1" applyFill="1" applyBorder="1" applyAlignment="1">
      <alignment vertical="center" wrapText="1"/>
    </xf>
    <xf numFmtId="0" fontId="8" fillId="4" borderId="2" xfId="1" applyFont="1" applyFill="1" applyBorder="1" applyAlignment="1">
      <alignment vertical="center" wrapText="1"/>
    </xf>
    <xf numFmtId="0" fontId="19" fillId="0" borderId="0" xfId="1" applyFont="1" applyFill="1"/>
    <xf numFmtId="0" fontId="11" fillId="2" borderId="1" xfId="1" applyFont="1" applyFill="1" applyBorder="1" applyAlignment="1">
      <alignment horizontal="center"/>
    </xf>
    <xf numFmtId="3" fontId="14" fillId="0" borderId="1" xfId="1" applyNumberFormat="1" applyFont="1" applyBorder="1"/>
    <xf numFmtId="3" fontId="14" fillId="0" borderId="1" xfId="1" applyNumberFormat="1" applyFont="1" applyFill="1" applyBorder="1"/>
    <xf numFmtId="3" fontId="7" fillId="0" borderId="0" xfId="1" applyNumberFormat="1" applyFont="1" applyFill="1" applyBorder="1"/>
    <xf numFmtId="1" fontId="11" fillId="2" borderId="5" xfId="1" applyNumberFormat="1" applyFont="1" applyFill="1" applyBorder="1" applyAlignment="1">
      <alignment horizontal="center" vertical="center" wrapText="1"/>
    </xf>
    <xf numFmtId="1" fontId="11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justify"/>
    </xf>
    <xf numFmtId="0" fontId="13" fillId="0" borderId="5" xfId="1" applyFont="1" applyFill="1" applyBorder="1" applyAlignment="1">
      <alignment vertical="center" wrapText="1"/>
    </xf>
    <xf numFmtId="3" fontId="13" fillId="0" borderId="8" xfId="1" applyNumberFormat="1" applyFont="1" applyFill="1" applyBorder="1" applyAlignment="1">
      <alignment wrapText="1"/>
    </xf>
    <xf numFmtId="3" fontId="13" fillId="0" borderId="2" xfId="1" applyNumberFormat="1" applyFont="1" applyFill="1" applyBorder="1" applyAlignment="1">
      <alignment wrapText="1"/>
    </xf>
    <xf numFmtId="3" fontId="14" fillId="0" borderId="2" xfId="1" applyNumberFormat="1" applyFont="1" applyFill="1" applyBorder="1" applyAlignment="1">
      <alignment horizontal="right" wrapText="1"/>
    </xf>
    <xf numFmtId="14" fontId="13" fillId="0" borderId="2" xfId="1" applyNumberFormat="1" applyFont="1" applyFill="1" applyBorder="1" applyAlignment="1">
      <alignment wrapText="1"/>
    </xf>
    <xf numFmtId="3" fontId="21" fillId="0" borderId="1" xfId="1" applyNumberFormat="1" applyFont="1" applyFill="1" applyBorder="1" applyAlignment="1"/>
    <xf numFmtId="3" fontId="14" fillId="4" borderId="2" xfId="1" applyNumberFormat="1" applyFont="1" applyFill="1" applyBorder="1" applyAlignment="1"/>
    <xf numFmtId="3" fontId="12" fillId="4" borderId="1" xfId="1" applyNumberFormat="1" applyFont="1" applyFill="1" applyBorder="1" applyAlignment="1"/>
    <xf numFmtId="0" fontId="13" fillId="0" borderId="8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3" fontId="8" fillId="4" borderId="7" xfId="1" applyNumberFormat="1" applyFont="1" applyFill="1" applyBorder="1" applyAlignment="1">
      <alignment wrapText="1"/>
    </xf>
    <xf numFmtId="3" fontId="8" fillId="4" borderId="6" xfId="1" applyNumberFormat="1" applyFont="1" applyFill="1" applyBorder="1" applyAlignment="1">
      <alignment wrapText="1"/>
    </xf>
    <xf numFmtId="0" fontId="8" fillId="4" borderId="1" xfId="1" applyFont="1" applyFill="1" applyBorder="1" applyAlignment="1">
      <alignment vertical="top" wrapText="1"/>
    </xf>
    <xf numFmtId="1" fontId="11" fillId="2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3" fontId="14" fillId="0" borderId="1" xfId="1" applyNumberFormat="1" applyFont="1" applyFill="1" applyBorder="1" applyAlignment="1">
      <alignment vertical="justify"/>
    </xf>
    <xf numFmtId="0" fontId="12" fillId="2" borderId="5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14" fillId="2" borderId="6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23" fillId="0" borderId="0" xfId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2" fillId="0" borderId="0" xfId="1" applyFont="1" applyAlignment="1">
      <alignment wrapText="1"/>
    </xf>
    <xf numFmtId="0" fontId="15" fillId="0" borderId="0" xfId="0" applyFont="1" applyAlignment="1">
      <alignment wrapText="1"/>
    </xf>
    <xf numFmtId="164" fontId="14" fillId="4" borderId="5" xfId="2" applyNumberFormat="1" applyFont="1" applyFill="1" applyBorder="1" applyAlignment="1">
      <alignment horizontal="center"/>
    </xf>
    <xf numFmtId="164" fontId="14" fillId="4" borderId="6" xfId="2" applyNumberFormat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 vertical="top" wrapText="1"/>
    </xf>
    <xf numFmtId="0" fontId="8" fillId="4" borderId="11" xfId="1" applyFont="1" applyFill="1" applyBorder="1" applyAlignment="1">
      <alignment horizontal="center" vertical="top" wrapText="1"/>
    </xf>
    <xf numFmtId="0" fontId="8" fillId="4" borderId="2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7" fillId="4" borderId="0" xfId="1" applyFont="1" applyFill="1" applyAlignment="1">
      <alignment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left"/>
    </xf>
    <xf numFmtId="0" fontId="8" fillId="4" borderId="5" xfId="1" applyFont="1" applyFill="1" applyBorder="1" applyAlignment="1">
      <alignment horizontal="right" wrapText="1"/>
    </xf>
    <xf numFmtId="0" fontId="8" fillId="4" borderId="7" xfId="1" applyFont="1" applyFill="1" applyBorder="1" applyAlignment="1">
      <alignment horizontal="right" wrapText="1"/>
    </xf>
    <xf numFmtId="0" fontId="8" fillId="4" borderId="6" xfId="1" applyFont="1" applyFill="1" applyBorder="1" applyAlignment="1">
      <alignment horizontal="right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8" fillId="4" borderId="3" xfId="1" applyFont="1" applyFill="1" applyBorder="1" applyAlignment="1">
      <alignment horizontal="left" vertical="top" wrapText="1"/>
    </xf>
    <xf numFmtId="0" fontId="8" fillId="4" borderId="10" xfId="1" applyFont="1" applyFill="1" applyBorder="1" applyAlignment="1">
      <alignment horizontal="left" vertical="top" wrapText="1"/>
    </xf>
    <xf numFmtId="0" fontId="8" fillId="4" borderId="5" xfId="1" applyFont="1" applyFill="1" applyBorder="1" applyAlignment="1">
      <alignment horizontal="center" vertical="top" wrapText="1"/>
    </xf>
    <xf numFmtId="0" fontId="8" fillId="4" borderId="6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8" fillId="0" borderId="0" xfId="1" applyFont="1" applyAlignment="1">
      <alignment wrapText="1"/>
    </xf>
    <xf numFmtId="0" fontId="8" fillId="0" borderId="13" xfId="1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0" xfId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/>
    <xf numFmtId="164" fontId="14" fillId="0" borderId="5" xfId="2" applyNumberFormat="1" applyFont="1" applyFill="1" applyBorder="1" applyAlignment="1">
      <alignment horizontal="center"/>
    </xf>
    <xf numFmtId="164" fontId="14" fillId="0" borderId="6" xfId="2" applyNumberFormat="1" applyFont="1" applyFill="1" applyBorder="1" applyAlignment="1">
      <alignment horizontal="center"/>
    </xf>
    <xf numFmtId="0" fontId="12" fillId="0" borderId="0" xfId="1" applyFont="1" applyBorder="1" applyAlignment="1">
      <alignment wrapText="1"/>
    </xf>
    <xf numFmtId="0" fontId="14" fillId="4" borderId="4" xfId="0" applyFont="1" applyFill="1" applyBorder="1" applyAlignment="1">
      <alignment wrapText="1"/>
    </xf>
    <xf numFmtId="0" fontId="14" fillId="4" borderId="1" xfId="0" applyFont="1" applyFill="1" applyBorder="1" applyAlignment="1">
      <alignment wrapText="1"/>
    </xf>
  </cellXfs>
  <cellStyles count="11">
    <cellStyle name="Comma 2" xfId="4"/>
    <cellStyle name="Hyperlink 2" xfId="5"/>
    <cellStyle name="Normal" xfId="0" builtinId="0"/>
    <cellStyle name="Normal 2" xfId="1"/>
    <cellStyle name="Normal 3" xfId="6"/>
    <cellStyle name="Normal 3 2" xfId="7"/>
    <cellStyle name="Normal 3 3" xfId="8"/>
    <cellStyle name="Normal 3 4" xfId="9"/>
    <cellStyle name="Normal 4" xfId="10"/>
    <cellStyle name="Normal 5" xfId="3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100"/>
  <sheetViews>
    <sheetView tabSelected="1" topLeftCell="A37" zoomScale="73" zoomScaleNormal="73" workbookViewId="0">
      <selection activeCell="G46" sqref="G46"/>
    </sheetView>
  </sheetViews>
  <sheetFormatPr defaultRowHeight="12.75"/>
  <cols>
    <col min="1" max="1" width="48.7109375" style="1" customWidth="1"/>
    <col min="2" max="2" width="16.5703125" style="1" customWidth="1"/>
    <col min="3" max="3" width="18.28515625" style="1" customWidth="1"/>
    <col min="4" max="4" width="10.28515625" style="1" customWidth="1"/>
    <col min="5" max="5" width="16.140625" style="1" customWidth="1"/>
    <col min="6" max="6" width="14.5703125" style="1" customWidth="1"/>
    <col min="7" max="7" width="17.140625" style="1" customWidth="1"/>
    <col min="8" max="8" width="15" style="1" customWidth="1"/>
    <col min="9" max="9" width="17.42578125" style="1" customWidth="1"/>
    <col min="10" max="11" width="14.7109375" style="1" customWidth="1"/>
    <col min="12" max="12" width="9.7109375" style="1" customWidth="1"/>
    <col min="13" max="13" width="14.5703125" style="1" customWidth="1"/>
    <col min="14" max="14" width="18.140625" style="1" customWidth="1"/>
    <col min="15" max="15" width="9.140625" style="1"/>
    <col min="16" max="16" width="20.42578125" style="1" customWidth="1"/>
    <col min="17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21" ht="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</row>
    <row r="2" spans="1:21" ht="14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 t="s">
        <v>108</v>
      </c>
      <c r="M2" s="9"/>
      <c r="N2" s="9"/>
    </row>
    <row r="3" spans="1:21" ht="15">
      <c r="A3" s="121" t="s">
        <v>10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21" ht="10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1" ht="18">
      <c r="A5" s="129" t="s">
        <v>110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21" ht="18">
      <c r="A6" s="129" t="s">
        <v>61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21" s="2" customFormat="1" ht="15">
      <c r="A7" s="121"/>
      <c r="B7" s="121"/>
      <c r="C7" s="121"/>
      <c r="D7" s="121"/>
      <c r="E7" s="121"/>
      <c r="F7" s="121"/>
      <c r="G7" s="121"/>
      <c r="H7" s="121"/>
      <c r="I7" s="12"/>
      <c r="J7" s="12"/>
      <c r="K7" s="13"/>
      <c r="L7" s="13"/>
      <c r="M7" s="12" t="s">
        <v>3</v>
      </c>
      <c r="N7" s="14">
        <v>7225</v>
      </c>
    </row>
    <row r="8" spans="1:21" s="2" customFormat="1" ht="17.25" customHeight="1">
      <c r="A8" s="15" t="s">
        <v>58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21" s="2" customFormat="1" ht="8.25" customHeight="1">
      <c r="A9" s="16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21" ht="15.75" customHeight="1">
      <c r="A10" s="126" t="s">
        <v>56</v>
      </c>
      <c r="B10" s="102" t="s">
        <v>5</v>
      </c>
      <c r="C10" s="102" t="s">
        <v>6</v>
      </c>
      <c r="D10" s="102" t="s">
        <v>8</v>
      </c>
      <c r="E10" s="102" t="s">
        <v>9</v>
      </c>
      <c r="F10" s="102" t="s">
        <v>7</v>
      </c>
      <c r="G10" s="102" t="s">
        <v>122</v>
      </c>
      <c r="H10" s="102" t="s">
        <v>126</v>
      </c>
      <c r="I10" s="102" t="s">
        <v>127</v>
      </c>
      <c r="J10" s="102" t="s">
        <v>128</v>
      </c>
      <c r="K10" s="17" t="s">
        <v>1</v>
      </c>
      <c r="L10" s="18"/>
      <c r="M10" s="102" t="s">
        <v>124</v>
      </c>
      <c r="N10" s="102" t="s">
        <v>123</v>
      </c>
    </row>
    <row r="11" spans="1:21" ht="15.75" customHeight="1">
      <c r="A11" s="127"/>
      <c r="B11" s="103"/>
      <c r="C11" s="103"/>
      <c r="D11" s="103"/>
      <c r="E11" s="103"/>
      <c r="F11" s="103"/>
      <c r="G11" s="103"/>
      <c r="H11" s="103"/>
      <c r="I11" s="103"/>
      <c r="J11" s="103"/>
      <c r="K11" s="105" t="s">
        <v>11</v>
      </c>
      <c r="L11" s="130" t="s">
        <v>12</v>
      </c>
      <c r="M11" s="103"/>
      <c r="N11" s="103"/>
    </row>
    <row r="12" spans="1:21" ht="96.75" customHeight="1">
      <c r="A12" s="128"/>
      <c r="B12" s="104"/>
      <c r="C12" s="104"/>
      <c r="D12" s="104"/>
      <c r="E12" s="104"/>
      <c r="F12" s="104"/>
      <c r="G12" s="104"/>
      <c r="H12" s="104"/>
      <c r="I12" s="104"/>
      <c r="J12" s="104"/>
      <c r="K12" s="106"/>
      <c r="L12" s="131"/>
      <c r="M12" s="104"/>
      <c r="N12" s="104"/>
    </row>
    <row r="13" spans="1:21" ht="33" customHeight="1">
      <c r="A13" s="19" t="s">
        <v>25</v>
      </c>
      <c r="B13" s="19" t="s">
        <v>26</v>
      </c>
      <c r="C13" s="19" t="s">
        <v>27</v>
      </c>
      <c r="D13" s="19" t="s">
        <v>28</v>
      </c>
      <c r="E13" s="19" t="s">
        <v>29</v>
      </c>
      <c r="F13" s="19" t="s">
        <v>30</v>
      </c>
      <c r="G13" s="19" t="s">
        <v>34</v>
      </c>
      <c r="H13" s="19" t="s">
        <v>35</v>
      </c>
      <c r="I13" s="19" t="s">
        <v>31</v>
      </c>
      <c r="J13" s="19" t="s">
        <v>48</v>
      </c>
      <c r="K13" s="19" t="s">
        <v>36</v>
      </c>
      <c r="L13" s="19" t="s">
        <v>37</v>
      </c>
      <c r="M13" s="19" t="s">
        <v>38</v>
      </c>
      <c r="N13" s="20" t="s">
        <v>39</v>
      </c>
    </row>
    <row r="14" spans="1:21" s="3" customFormat="1" ht="57">
      <c r="A14" s="21" t="s">
        <v>62</v>
      </c>
      <c r="B14" s="22">
        <v>12894000000</v>
      </c>
      <c r="C14" s="21" t="s">
        <v>72</v>
      </c>
      <c r="D14" s="23" t="s">
        <v>71</v>
      </c>
      <c r="E14" s="24" t="s">
        <v>74</v>
      </c>
      <c r="F14" s="25">
        <v>48264</v>
      </c>
      <c r="G14" s="26">
        <v>82690459.329999998</v>
      </c>
      <c r="H14" s="27">
        <v>0</v>
      </c>
      <c r="I14" s="28">
        <v>8157641</v>
      </c>
      <c r="J14" s="29">
        <v>1638497</v>
      </c>
      <c r="K14" s="29">
        <v>1638497</v>
      </c>
      <c r="L14" s="30"/>
      <c r="M14" s="29">
        <f t="shared" ref="M14:M26" si="0">+J14+I14</f>
        <v>9796138</v>
      </c>
      <c r="N14" s="26">
        <v>66569862</v>
      </c>
    </row>
    <row r="15" spans="1:21" s="3" customFormat="1" ht="67.5" customHeight="1">
      <c r="A15" s="21" t="s">
        <v>63</v>
      </c>
      <c r="B15" s="31">
        <v>105000000</v>
      </c>
      <c r="C15" s="21" t="s">
        <v>73</v>
      </c>
      <c r="D15" s="23" t="s">
        <v>70</v>
      </c>
      <c r="E15" s="24" t="s">
        <v>74</v>
      </c>
      <c r="F15" s="25">
        <v>49665</v>
      </c>
      <c r="G15" s="31">
        <v>139135719</v>
      </c>
      <c r="H15" s="32">
        <v>0</v>
      </c>
      <c r="I15" s="33">
        <v>11341464.640000001</v>
      </c>
      <c r="J15" s="29">
        <f t="shared" ref="J15:J22" si="1">+K15+L15</f>
        <v>5507477</v>
      </c>
      <c r="K15" s="33">
        <v>5507477</v>
      </c>
      <c r="L15" s="34"/>
      <c r="M15" s="29">
        <f t="shared" si="0"/>
        <v>16848941.640000001</v>
      </c>
      <c r="N15" s="35">
        <f t="shared" ref="N15:N21" si="2">+G15-I15</f>
        <v>127794254.36</v>
      </c>
      <c r="U15" s="47"/>
    </row>
    <row r="16" spans="1:21" s="3" customFormat="1" ht="48" customHeight="1">
      <c r="A16" s="21" t="s">
        <v>64</v>
      </c>
      <c r="B16" s="31">
        <v>56000000</v>
      </c>
      <c r="C16" s="21" t="s">
        <v>73</v>
      </c>
      <c r="D16" s="23" t="s">
        <v>70</v>
      </c>
      <c r="E16" s="24" t="s">
        <v>74</v>
      </c>
      <c r="F16" s="36">
        <v>52397</v>
      </c>
      <c r="G16" s="31">
        <v>109526480</v>
      </c>
      <c r="H16" s="32">
        <v>0</v>
      </c>
      <c r="I16" s="35">
        <v>0</v>
      </c>
      <c r="J16" s="29">
        <f t="shared" si="1"/>
        <v>1789036.82</v>
      </c>
      <c r="K16" s="33">
        <v>1789036.82</v>
      </c>
      <c r="L16" s="34"/>
      <c r="M16" s="29">
        <f t="shared" si="0"/>
        <v>1789036.82</v>
      </c>
      <c r="N16" s="35">
        <f t="shared" si="2"/>
        <v>109526480</v>
      </c>
    </row>
    <row r="17" spans="1:16" s="3" customFormat="1" ht="45.75" customHeight="1">
      <c r="A17" s="21" t="s">
        <v>65</v>
      </c>
      <c r="B17" s="23">
        <v>35803981</v>
      </c>
      <c r="C17" s="21" t="s">
        <v>73</v>
      </c>
      <c r="D17" s="23" t="s">
        <v>70</v>
      </c>
      <c r="E17" s="24" t="s">
        <v>74</v>
      </c>
      <c r="F17" s="25">
        <v>49192</v>
      </c>
      <c r="G17" s="31">
        <v>43093231</v>
      </c>
      <c r="H17" s="32">
        <v>0</v>
      </c>
      <c r="I17" s="37">
        <v>3591102.56</v>
      </c>
      <c r="J17" s="29">
        <f t="shared" si="1"/>
        <v>1406282</v>
      </c>
      <c r="K17" s="33">
        <v>1406282</v>
      </c>
      <c r="L17" s="34"/>
      <c r="M17" s="29">
        <f t="shared" si="0"/>
        <v>4997384.5600000005</v>
      </c>
      <c r="N17" s="35">
        <f>+G17-I17</f>
        <v>39502128.439999998</v>
      </c>
    </row>
    <row r="18" spans="1:16" s="3" customFormat="1" ht="48.75" customHeight="1">
      <c r="A18" s="21" t="s">
        <v>66</v>
      </c>
      <c r="B18" s="31">
        <v>50000000</v>
      </c>
      <c r="C18" s="21" t="s">
        <v>73</v>
      </c>
      <c r="D18" s="23" t="s">
        <v>70</v>
      </c>
      <c r="E18" s="24" t="s">
        <v>74</v>
      </c>
      <c r="F18" s="25">
        <v>52047</v>
      </c>
      <c r="G18" s="31">
        <v>79370310</v>
      </c>
      <c r="H18" s="32">
        <v>0</v>
      </c>
      <c r="I18" s="33">
        <v>4548441.88</v>
      </c>
      <c r="J18" s="29">
        <f t="shared" si="1"/>
        <v>1510203</v>
      </c>
      <c r="K18" s="33">
        <v>1510203</v>
      </c>
      <c r="L18" s="34"/>
      <c r="M18" s="29">
        <f t="shared" si="0"/>
        <v>6058644.8799999999</v>
      </c>
      <c r="N18" s="35">
        <f t="shared" si="2"/>
        <v>74821868.120000005</v>
      </c>
    </row>
    <row r="19" spans="1:16" s="3" customFormat="1" ht="45.75" customHeight="1">
      <c r="A19" s="21" t="s">
        <v>67</v>
      </c>
      <c r="B19" s="31">
        <v>15000000</v>
      </c>
      <c r="C19" s="21" t="s">
        <v>73</v>
      </c>
      <c r="D19" s="23" t="s">
        <v>70</v>
      </c>
      <c r="E19" s="24" t="s">
        <v>74</v>
      </c>
      <c r="F19" s="25">
        <v>50861</v>
      </c>
      <c r="G19" s="31">
        <v>22189899</v>
      </c>
      <c r="H19" s="32">
        <v>0</v>
      </c>
      <c r="I19" s="37">
        <v>1386191.82</v>
      </c>
      <c r="J19" s="29">
        <f t="shared" si="1"/>
        <v>692161</v>
      </c>
      <c r="K19" s="33">
        <v>692161</v>
      </c>
      <c r="L19" s="34"/>
      <c r="M19" s="29">
        <f t="shared" si="0"/>
        <v>2078352.82</v>
      </c>
      <c r="N19" s="35">
        <f t="shared" si="2"/>
        <v>20803707.18</v>
      </c>
    </row>
    <row r="20" spans="1:16" s="3" customFormat="1" ht="48" customHeight="1">
      <c r="A20" s="21" t="s">
        <v>68</v>
      </c>
      <c r="B20" s="31">
        <v>18000000</v>
      </c>
      <c r="C20" s="21" t="s">
        <v>73</v>
      </c>
      <c r="D20" s="23" t="s">
        <v>70</v>
      </c>
      <c r="E20" s="24" t="s">
        <v>74</v>
      </c>
      <c r="F20" s="25">
        <v>52086</v>
      </c>
      <c r="G20" s="31">
        <v>29842111</v>
      </c>
      <c r="H20" s="32">
        <v>0</v>
      </c>
      <c r="I20" s="37">
        <v>1659098</v>
      </c>
      <c r="J20" s="29">
        <f t="shared" si="1"/>
        <v>628323</v>
      </c>
      <c r="K20" s="33">
        <v>628323</v>
      </c>
      <c r="L20" s="34"/>
      <c r="M20" s="29">
        <f t="shared" si="0"/>
        <v>2287421</v>
      </c>
      <c r="N20" s="35">
        <f t="shared" si="2"/>
        <v>28183013</v>
      </c>
    </row>
    <row r="21" spans="1:16" s="3" customFormat="1" ht="60.75" customHeight="1">
      <c r="A21" s="38" t="s">
        <v>69</v>
      </c>
      <c r="B21" s="31">
        <v>40000000</v>
      </c>
      <c r="C21" s="21" t="s">
        <v>73</v>
      </c>
      <c r="D21" s="23" t="s">
        <v>70</v>
      </c>
      <c r="E21" s="24" t="s">
        <v>74</v>
      </c>
      <c r="F21" s="25">
        <v>49188</v>
      </c>
      <c r="G21" s="31">
        <v>54526170</v>
      </c>
      <c r="H21" s="32">
        <v>0</v>
      </c>
      <c r="I21" s="37">
        <v>4741406.0199999996</v>
      </c>
      <c r="J21" s="29">
        <f t="shared" si="1"/>
        <v>519740</v>
      </c>
      <c r="K21" s="33">
        <v>519740</v>
      </c>
      <c r="L21" s="34"/>
      <c r="M21" s="29">
        <f t="shared" si="0"/>
        <v>5261146.0199999996</v>
      </c>
      <c r="N21" s="35">
        <f t="shared" si="2"/>
        <v>49784763.980000004</v>
      </c>
      <c r="P21" s="7"/>
    </row>
    <row r="22" spans="1:16" s="3" customFormat="1" ht="51" customHeight="1">
      <c r="A22" s="39" t="s">
        <v>95</v>
      </c>
      <c r="B22" s="35">
        <v>22000000</v>
      </c>
      <c r="C22" s="21" t="s">
        <v>73</v>
      </c>
      <c r="D22" s="23" t="s">
        <v>70</v>
      </c>
      <c r="E22" s="24" t="s">
        <v>74</v>
      </c>
      <c r="F22" s="35">
        <v>52873</v>
      </c>
      <c r="G22" s="32">
        <v>43028260</v>
      </c>
      <c r="H22" s="32">
        <v>0</v>
      </c>
      <c r="I22" s="35">
        <v>0</v>
      </c>
      <c r="J22" s="29">
        <f t="shared" si="1"/>
        <v>449450</v>
      </c>
      <c r="K22" s="33">
        <v>449450</v>
      </c>
      <c r="L22" s="34"/>
      <c r="M22" s="29">
        <f t="shared" si="0"/>
        <v>449450</v>
      </c>
      <c r="N22" s="35">
        <f>+G22+H22-I22</f>
        <v>43028260</v>
      </c>
    </row>
    <row r="23" spans="1:16" s="3" customFormat="1" ht="30" customHeight="1">
      <c r="A23" s="40" t="s">
        <v>99</v>
      </c>
      <c r="B23" s="22">
        <v>68657</v>
      </c>
      <c r="C23" s="24" t="s">
        <v>77</v>
      </c>
      <c r="D23" s="23" t="s">
        <v>76</v>
      </c>
      <c r="E23" s="24" t="s">
        <v>74</v>
      </c>
      <c r="F23" s="41">
        <v>44222</v>
      </c>
      <c r="G23" s="35">
        <v>0</v>
      </c>
      <c r="H23" s="32">
        <v>0</v>
      </c>
      <c r="I23" s="35"/>
      <c r="J23" s="29">
        <v>0</v>
      </c>
      <c r="K23" s="35">
        <v>0</v>
      </c>
      <c r="L23" s="34"/>
      <c r="M23" s="29">
        <f t="shared" si="0"/>
        <v>0</v>
      </c>
      <c r="N23" s="35">
        <f>+G23-I23</f>
        <v>0</v>
      </c>
    </row>
    <row r="24" spans="1:16" s="3" customFormat="1" ht="30" customHeight="1">
      <c r="A24" s="40" t="s">
        <v>96</v>
      </c>
      <c r="B24" s="22">
        <v>105452</v>
      </c>
      <c r="C24" s="24" t="s">
        <v>102</v>
      </c>
      <c r="D24" s="23" t="s">
        <v>76</v>
      </c>
      <c r="E24" s="24" t="s">
        <v>74</v>
      </c>
      <c r="F24" s="42">
        <v>46290</v>
      </c>
      <c r="G24" s="35">
        <v>64733</v>
      </c>
      <c r="H24" s="32"/>
      <c r="I24" s="35">
        <v>16382</v>
      </c>
      <c r="J24" s="29">
        <v>2154</v>
      </c>
      <c r="K24" s="35">
        <v>2155</v>
      </c>
      <c r="L24" s="34"/>
      <c r="M24" s="29">
        <f t="shared" si="0"/>
        <v>18536</v>
      </c>
      <c r="N24" s="35">
        <f>+G24-I24</f>
        <v>48351</v>
      </c>
    </row>
    <row r="25" spans="1:16" s="3" customFormat="1" ht="30" customHeight="1">
      <c r="A25" s="40" t="s">
        <v>98</v>
      </c>
      <c r="B25" s="22">
        <v>130800</v>
      </c>
      <c r="C25" s="24" t="s">
        <v>103</v>
      </c>
      <c r="D25" s="23" t="s">
        <v>76</v>
      </c>
      <c r="E25" s="24" t="s">
        <v>74</v>
      </c>
      <c r="F25" s="42">
        <v>46387</v>
      </c>
      <c r="G25" s="35">
        <v>66377</v>
      </c>
      <c r="H25" s="32"/>
      <c r="I25" s="35">
        <v>17116</v>
      </c>
      <c r="J25" s="29">
        <v>1417</v>
      </c>
      <c r="K25" s="35">
        <v>1418</v>
      </c>
      <c r="L25" s="34"/>
      <c r="M25" s="29">
        <f t="shared" si="0"/>
        <v>18533</v>
      </c>
      <c r="N25" s="35">
        <f>+G25-I25</f>
        <v>49261</v>
      </c>
    </row>
    <row r="26" spans="1:16" s="3" customFormat="1" ht="64.5" customHeight="1">
      <c r="A26" s="40" t="s">
        <v>97</v>
      </c>
      <c r="B26" s="22">
        <v>67000000</v>
      </c>
      <c r="C26" s="21" t="s">
        <v>73</v>
      </c>
      <c r="D26" s="23" t="s">
        <v>70</v>
      </c>
      <c r="E26" s="24" t="s">
        <v>74</v>
      </c>
      <c r="F26" s="41">
        <v>51491</v>
      </c>
      <c r="G26" s="26">
        <v>0</v>
      </c>
      <c r="H26" s="26">
        <v>0</v>
      </c>
      <c r="I26" s="26">
        <v>0</v>
      </c>
      <c r="J26" s="29">
        <f t="shared" ref="J26" si="3">+K26+L26</f>
        <v>0</v>
      </c>
      <c r="K26" s="26">
        <v>0</v>
      </c>
      <c r="L26" s="26">
        <v>0</v>
      </c>
      <c r="M26" s="29">
        <f t="shared" si="0"/>
        <v>0</v>
      </c>
      <c r="N26" s="26">
        <v>0</v>
      </c>
    </row>
    <row r="27" spans="1:16" s="3" customFormat="1" ht="61.5" customHeight="1">
      <c r="A27" s="40" t="s">
        <v>105</v>
      </c>
      <c r="B27" s="22">
        <v>60000000</v>
      </c>
      <c r="C27" s="21" t="s">
        <v>73</v>
      </c>
      <c r="D27" s="23" t="s">
        <v>70</v>
      </c>
      <c r="E27" s="24" t="s">
        <v>74</v>
      </c>
      <c r="F27" s="41">
        <v>53949</v>
      </c>
      <c r="G27" s="26">
        <v>35204940</v>
      </c>
      <c r="H27" s="26">
        <v>39116600</v>
      </c>
      <c r="I27" s="26">
        <v>0</v>
      </c>
      <c r="J27" s="29">
        <f t="shared" ref="J27" si="4">+K27+L27</f>
        <v>1002989</v>
      </c>
      <c r="K27" s="26">
        <v>1002989</v>
      </c>
      <c r="L27" s="26">
        <v>0</v>
      </c>
      <c r="M27" s="29">
        <f t="shared" ref="M27" si="5">+J27+I27</f>
        <v>1002989</v>
      </c>
      <c r="N27" s="35">
        <f>+G27+H27</f>
        <v>74321540</v>
      </c>
    </row>
    <row r="28" spans="1:16" s="3" customFormat="1" ht="59.25" customHeight="1">
      <c r="A28" s="40" t="s">
        <v>106</v>
      </c>
      <c r="B28" s="43">
        <v>50000000</v>
      </c>
      <c r="C28" s="21" t="s">
        <v>73</v>
      </c>
      <c r="D28" s="23" t="s">
        <v>70</v>
      </c>
      <c r="E28" s="24" t="s">
        <v>74</v>
      </c>
      <c r="F28" s="42">
        <v>54387</v>
      </c>
      <c r="G28" s="26">
        <v>0</v>
      </c>
      <c r="H28" s="26">
        <v>19558300</v>
      </c>
      <c r="I28" s="26">
        <v>0</v>
      </c>
      <c r="J28" s="29">
        <v>0</v>
      </c>
      <c r="K28" s="26">
        <v>0</v>
      </c>
      <c r="L28" s="26">
        <v>0</v>
      </c>
      <c r="M28" s="29">
        <v>0</v>
      </c>
      <c r="N28" s="35">
        <f>+H28</f>
        <v>19558300</v>
      </c>
    </row>
    <row r="29" spans="1:16" s="3" customFormat="1" ht="48.75" customHeight="1">
      <c r="A29" s="39" t="s">
        <v>107</v>
      </c>
      <c r="B29" s="43">
        <v>195500000</v>
      </c>
      <c r="C29" s="21" t="s">
        <v>73</v>
      </c>
      <c r="D29" s="23" t="s">
        <v>70</v>
      </c>
      <c r="E29" s="24" t="s">
        <v>74</v>
      </c>
      <c r="F29" s="42">
        <v>54422</v>
      </c>
      <c r="G29" s="26">
        <v>0</v>
      </c>
      <c r="H29" s="26">
        <v>0</v>
      </c>
      <c r="I29" s="26">
        <v>0</v>
      </c>
      <c r="J29" s="29"/>
      <c r="K29" s="26">
        <v>0</v>
      </c>
      <c r="L29" s="26">
        <v>0</v>
      </c>
      <c r="M29" s="29">
        <v>0</v>
      </c>
      <c r="N29" s="35">
        <v>0</v>
      </c>
    </row>
    <row r="30" spans="1:16" s="3" customFormat="1" ht="48.75" customHeight="1">
      <c r="A30" s="147" t="s">
        <v>125</v>
      </c>
      <c r="B30" s="22">
        <v>825000</v>
      </c>
      <c r="C30" s="21" t="s">
        <v>103</v>
      </c>
      <c r="D30" s="23" t="s">
        <v>91</v>
      </c>
      <c r="E30" s="24" t="s">
        <v>74</v>
      </c>
      <c r="F30" s="42"/>
      <c r="G30" s="26">
        <v>0</v>
      </c>
      <c r="H30" s="26">
        <v>825000</v>
      </c>
      <c r="I30" s="29">
        <v>8594</v>
      </c>
      <c r="J30" s="29">
        <f>+K30+L30</f>
        <v>1286</v>
      </c>
      <c r="K30" s="26">
        <v>610</v>
      </c>
      <c r="L30" s="26">
        <v>676</v>
      </c>
      <c r="M30" s="29">
        <f>+I30+J30</f>
        <v>9880</v>
      </c>
      <c r="N30" s="35">
        <f>+H30-I30</f>
        <v>816406</v>
      </c>
    </row>
    <row r="31" spans="1:16" s="3" customFormat="1" ht="63" customHeight="1">
      <c r="A31" s="148" t="s">
        <v>145</v>
      </c>
      <c r="B31" s="22">
        <v>25091698</v>
      </c>
      <c r="C31" s="21" t="s">
        <v>144</v>
      </c>
      <c r="D31" s="23" t="s">
        <v>91</v>
      </c>
      <c r="E31" s="24" t="s">
        <v>74</v>
      </c>
      <c r="F31" s="42">
        <v>45657</v>
      </c>
      <c r="G31" s="26">
        <v>0</v>
      </c>
      <c r="H31" s="26"/>
      <c r="I31" s="29"/>
      <c r="J31" s="29"/>
      <c r="K31" s="26"/>
      <c r="L31" s="26"/>
      <c r="M31" s="29"/>
      <c r="N31" s="22">
        <v>25091698</v>
      </c>
    </row>
    <row r="32" spans="1:16" s="3" customFormat="1" ht="21" customHeight="1">
      <c r="A32" s="123" t="s">
        <v>2</v>
      </c>
      <c r="B32" s="124"/>
      <c r="C32" s="124"/>
      <c r="D32" s="124"/>
      <c r="E32" s="124"/>
      <c r="F32" s="125"/>
      <c r="G32" s="44">
        <f>SUM(G14:G31)</f>
        <v>638738689.32999992</v>
      </c>
      <c r="H32" s="44">
        <f>SUM(H14:H30)</f>
        <v>59499900</v>
      </c>
      <c r="I32" s="44">
        <f>SUM(I14:I30)</f>
        <v>35467437.920000002</v>
      </c>
      <c r="J32" s="44">
        <f>SUM(J14:J29)</f>
        <v>15147729.82</v>
      </c>
      <c r="K32" s="44">
        <f>SUM(K14:K30)</f>
        <v>15148341.82</v>
      </c>
      <c r="L32" s="44">
        <f>SUM(L14:L30)</f>
        <v>676</v>
      </c>
      <c r="M32" s="44">
        <f>SUM(M14:M29)</f>
        <v>50606573.74000001</v>
      </c>
      <c r="N32" s="44">
        <f>SUM(N14:N31)</f>
        <v>679899893.08000004</v>
      </c>
      <c r="P32" s="8"/>
    </row>
    <row r="33" spans="1:14" s="3" customFormat="1" ht="15">
      <c r="A33" s="45"/>
      <c r="B33" s="45"/>
      <c r="C33" s="45"/>
      <c r="D33" s="45"/>
      <c r="E33" s="45"/>
      <c r="F33" s="45"/>
      <c r="G33" s="45"/>
      <c r="H33" s="46"/>
      <c r="I33" s="46"/>
      <c r="J33" s="46"/>
      <c r="K33" s="46"/>
      <c r="L33" s="47"/>
      <c r="M33" s="47"/>
      <c r="N33" s="47">
        <v>1286</v>
      </c>
    </row>
    <row r="34" spans="1:14" ht="18.75" customHeight="1">
      <c r="A34" s="48" t="s">
        <v>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9"/>
      <c r="M34" s="9"/>
      <c r="N34" s="9"/>
    </row>
    <row r="35" spans="1:14" ht="27" customHeight="1">
      <c r="A35" s="107" t="s">
        <v>129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99"/>
      <c r="M35" s="99"/>
      <c r="N35" s="99"/>
    </row>
    <row r="36" spans="1:14" ht="26.25" customHeight="1">
      <c r="A36" s="107" t="s">
        <v>112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9"/>
      <c r="M36" s="9"/>
      <c r="N36" s="9"/>
    </row>
    <row r="37" spans="1:14" ht="12.75" customHeight="1">
      <c r="A37" s="107" t="s">
        <v>130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s="3" customFormat="1" ht="24.75" customHeight="1">
      <c r="A38" s="107" t="s">
        <v>113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47"/>
      <c r="M38" s="47"/>
      <c r="N38" s="47"/>
    </row>
    <row r="39" spans="1:14" s="3" customFormat="1" ht="14.25">
      <c r="A39" s="108" t="s">
        <v>114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</row>
    <row r="40" spans="1: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15">
      <c r="A41" s="122" t="s">
        <v>47</v>
      </c>
      <c r="B41" s="122"/>
      <c r="C41" s="12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s="3" customFormat="1" ht="7.5" customHeight="1">
      <c r="A42" s="49"/>
      <c r="B42" s="9"/>
      <c r="C42" s="9"/>
      <c r="D42" s="9"/>
      <c r="E42" s="9"/>
      <c r="F42" s="9"/>
      <c r="G42" s="9"/>
      <c r="H42" s="9"/>
      <c r="I42" s="9"/>
      <c r="J42" s="46"/>
      <c r="K42" s="46"/>
      <c r="L42" s="47"/>
      <c r="M42" s="47"/>
      <c r="N42" s="47"/>
    </row>
    <row r="43" spans="1:14" s="3" customFormat="1" ht="122.25" customHeight="1">
      <c r="A43" s="110" t="s">
        <v>42</v>
      </c>
      <c r="B43" s="116" t="s">
        <v>22</v>
      </c>
      <c r="C43" s="117"/>
      <c r="D43" s="118"/>
      <c r="E43" s="116" t="s">
        <v>23</v>
      </c>
      <c r="F43" s="117"/>
      <c r="G43" s="118"/>
      <c r="H43" s="110" t="s">
        <v>24</v>
      </c>
      <c r="I43" s="112" t="s">
        <v>124</v>
      </c>
      <c r="J43" s="110" t="s">
        <v>131</v>
      </c>
      <c r="K43" s="113" t="s">
        <v>143</v>
      </c>
      <c r="L43" s="112" t="s">
        <v>53</v>
      </c>
      <c r="M43" s="113"/>
      <c r="N43" s="47"/>
    </row>
    <row r="44" spans="1:14" s="3" customFormat="1" ht="18" customHeight="1">
      <c r="A44" s="111"/>
      <c r="B44" s="50" t="s">
        <v>100</v>
      </c>
      <c r="C44" s="50" t="s">
        <v>101</v>
      </c>
      <c r="D44" s="50" t="s">
        <v>111</v>
      </c>
      <c r="E44" s="50" t="s">
        <v>100</v>
      </c>
      <c r="F44" s="50" t="s">
        <v>101</v>
      </c>
      <c r="G44" s="50" t="s">
        <v>111</v>
      </c>
      <c r="H44" s="111"/>
      <c r="I44" s="114"/>
      <c r="J44" s="111"/>
      <c r="K44" s="115"/>
      <c r="L44" s="114"/>
      <c r="M44" s="115"/>
      <c r="N44" s="47"/>
    </row>
    <row r="45" spans="1:14" s="3" customFormat="1" ht="27" customHeight="1">
      <c r="A45" s="51" t="s">
        <v>40</v>
      </c>
      <c r="B45" s="52" t="s">
        <v>26</v>
      </c>
      <c r="C45" s="53" t="s">
        <v>27</v>
      </c>
      <c r="D45" s="51" t="s">
        <v>28</v>
      </c>
      <c r="E45" s="51" t="s">
        <v>29</v>
      </c>
      <c r="F45" s="51" t="s">
        <v>30</v>
      </c>
      <c r="G45" s="51" t="s">
        <v>34</v>
      </c>
      <c r="H45" s="54" t="s">
        <v>41</v>
      </c>
      <c r="I45" s="51" t="s">
        <v>31</v>
      </c>
      <c r="J45" s="52" t="s">
        <v>32</v>
      </c>
      <c r="K45" s="54" t="s">
        <v>33</v>
      </c>
      <c r="L45" s="119" t="s">
        <v>54</v>
      </c>
      <c r="M45" s="120"/>
      <c r="N45" s="47"/>
    </row>
    <row r="46" spans="1:14" s="3" customFormat="1" ht="27" customHeight="1">
      <c r="A46" s="55">
        <f>+B46+C46+D46+E46+F46+G46</f>
        <v>2376509304</v>
      </c>
      <c r="B46" s="56"/>
      <c r="C46" s="55">
        <v>0</v>
      </c>
      <c r="D46" s="55">
        <v>0</v>
      </c>
      <c r="E46" s="55">
        <v>690111454</v>
      </c>
      <c r="F46" s="55">
        <v>816066721</v>
      </c>
      <c r="G46" s="55">
        <v>870331129</v>
      </c>
      <c r="H46" s="55">
        <f>ROUND(+A46/3,0)</f>
        <v>792169768</v>
      </c>
      <c r="I46" s="55">
        <f>+I32+J32</f>
        <v>50615167.740000002</v>
      </c>
      <c r="J46" s="55"/>
      <c r="K46" s="55">
        <f>+I46-J46</f>
        <v>50615167.740000002</v>
      </c>
      <c r="L46" s="100">
        <f>(K46/H46)</f>
        <v>6.3894344097211245E-2</v>
      </c>
      <c r="M46" s="101"/>
      <c r="N46" s="47"/>
    </row>
    <row r="47" spans="1:14" s="3" customFormat="1" ht="15">
      <c r="A47" s="49"/>
      <c r="B47" s="9"/>
      <c r="C47" s="9"/>
      <c r="D47" s="9"/>
      <c r="E47" s="9"/>
      <c r="F47" s="9"/>
      <c r="G47" s="9"/>
      <c r="H47" s="9"/>
      <c r="I47" s="9"/>
      <c r="J47" s="46"/>
      <c r="K47" s="46"/>
      <c r="L47" s="47"/>
      <c r="M47" s="47"/>
      <c r="N47" s="47"/>
    </row>
    <row r="48" spans="1:14" s="3" customFormat="1" ht="15">
      <c r="A48" s="48" t="s">
        <v>0</v>
      </c>
      <c r="B48" s="9"/>
      <c r="C48" s="9"/>
      <c r="D48" s="9"/>
      <c r="E48" s="9"/>
      <c r="F48" s="9"/>
      <c r="G48" s="9"/>
      <c r="H48" s="9"/>
      <c r="I48" s="9"/>
      <c r="J48" s="46"/>
      <c r="K48" s="46"/>
      <c r="L48" s="47"/>
      <c r="M48" s="47"/>
      <c r="N48" s="47"/>
    </row>
    <row r="49" spans="1:14" s="3" customFormat="1" ht="15" customHeight="1">
      <c r="A49" s="108" t="s">
        <v>132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</row>
    <row r="50" spans="1:14" s="3" customFormat="1" ht="15.75" customHeight="1">
      <c r="A50" s="108" t="s">
        <v>133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</row>
    <row r="51" spans="1:14" s="4" customFormat="1" ht="15" customHeight="1">
      <c r="A51" s="109" t="s">
        <v>134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57"/>
      <c r="M51" s="57"/>
      <c r="N51" s="57"/>
    </row>
    <row r="52" spans="1:14" s="5" customFormat="1" ht="15" customHeight="1">
      <c r="A52" s="109" t="s">
        <v>135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4" s="5" customFormat="1" ht="15" customHeight="1">
      <c r="A53" s="109" t="s">
        <v>136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</row>
    <row r="54" spans="1:14" s="3" customFormat="1" ht="15">
      <c r="A54" s="9" t="s">
        <v>137</v>
      </c>
      <c r="B54" s="9"/>
      <c r="C54" s="9"/>
      <c r="D54" s="9"/>
      <c r="E54" s="9"/>
      <c r="F54" s="9"/>
      <c r="G54" s="9"/>
      <c r="H54" s="9"/>
      <c r="I54" s="9"/>
      <c r="J54" s="46"/>
      <c r="K54" s="46"/>
      <c r="L54" s="47"/>
      <c r="M54" s="47"/>
      <c r="N54" s="47"/>
    </row>
    <row r="55" spans="1:14" s="3" customFormat="1" ht="19.5" customHeight="1">
      <c r="A55" s="15" t="s">
        <v>4</v>
      </c>
      <c r="B55" s="45"/>
      <c r="C55" s="45"/>
      <c r="D55" s="45"/>
      <c r="E55" s="45"/>
      <c r="F55" s="45"/>
      <c r="G55" s="45"/>
      <c r="H55" s="9"/>
      <c r="I55" s="9"/>
      <c r="J55" s="46"/>
      <c r="K55" s="46"/>
      <c r="L55" s="47"/>
      <c r="M55" s="47"/>
      <c r="N55" s="47"/>
    </row>
    <row r="56" spans="1:14" s="3" customFormat="1" ht="5.25" customHeight="1">
      <c r="A56" s="16"/>
      <c r="B56" s="45"/>
      <c r="C56" s="45"/>
      <c r="D56" s="45"/>
      <c r="E56" s="45"/>
      <c r="F56" s="45"/>
      <c r="G56" s="45"/>
      <c r="H56" s="9"/>
      <c r="I56" s="9"/>
      <c r="J56" s="46"/>
      <c r="K56" s="46"/>
      <c r="L56" s="47"/>
      <c r="M56" s="47"/>
      <c r="N56" s="47"/>
    </row>
    <row r="57" spans="1:14" s="3" customFormat="1" ht="117.75" customHeight="1">
      <c r="A57" s="58" t="s">
        <v>16</v>
      </c>
      <c r="B57" s="58" t="s">
        <v>49</v>
      </c>
      <c r="C57" s="58" t="s">
        <v>21</v>
      </c>
      <c r="D57" s="58" t="s">
        <v>17</v>
      </c>
      <c r="E57" s="58" t="s">
        <v>43</v>
      </c>
      <c r="F57" s="58" t="s">
        <v>115</v>
      </c>
      <c r="G57" s="58" t="s">
        <v>116</v>
      </c>
      <c r="H57" s="9"/>
      <c r="I57" s="9"/>
      <c r="J57" s="59"/>
      <c r="K57" s="59"/>
      <c r="L57" s="47"/>
      <c r="M57" s="47"/>
      <c r="N57" s="47"/>
    </row>
    <row r="58" spans="1:14" s="3" customFormat="1">
      <c r="A58" s="60" t="s">
        <v>25</v>
      </c>
      <c r="B58" s="60" t="s">
        <v>26</v>
      </c>
      <c r="C58" s="60" t="s">
        <v>27</v>
      </c>
      <c r="D58" s="60" t="s">
        <v>28</v>
      </c>
      <c r="E58" s="60" t="s">
        <v>29</v>
      </c>
      <c r="F58" s="60" t="s">
        <v>30</v>
      </c>
      <c r="G58" s="60" t="s">
        <v>34</v>
      </c>
      <c r="H58" s="9"/>
      <c r="I58" s="9"/>
      <c r="J58" s="59"/>
      <c r="K58" s="59"/>
      <c r="L58" s="47"/>
      <c r="M58" s="47"/>
      <c r="N58" s="47"/>
    </row>
    <row r="59" spans="1:14" s="3" customFormat="1" ht="61.5" customHeight="1">
      <c r="A59" s="40" t="s">
        <v>75</v>
      </c>
      <c r="B59" s="26">
        <v>7187675</v>
      </c>
      <c r="C59" s="61">
        <v>43409</v>
      </c>
      <c r="D59" s="62" t="s">
        <v>79</v>
      </c>
      <c r="E59" s="62" t="s">
        <v>78</v>
      </c>
      <c r="F59" s="62"/>
      <c r="G59" s="62"/>
      <c r="H59" s="9"/>
      <c r="I59" s="9"/>
      <c r="J59" s="46"/>
      <c r="K59" s="46"/>
      <c r="L59" s="47"/>
      <c r="M59" s="47"/>
      <c r="N59" s="47"/>
    </row>
    <row r="60" spans="1:14" s="6" customFormat="1" ht="24" customHeight="1">
      <c r="A60" s="62" t="s">
        <v>14</v>
      </c>
      <c r="B60" s="26"/>
      <c r="C60" s="62"/>
      <c r="D60" s="62"/>
      <c r="E60" s="62"/>
      <c r="F60" s="62"/>
      <c r="G60" s="62"/>
      <c r="H60" s="9"/>
      <c r="I60" s="9"/>
      <c r="J60" s="46"/>
      <c r="K60" s="46"/>
      <c r="L60" s="59"/>
      <c r="M60" s="59"/>
      <c r="N60" s="59"/>
    </row>
    <row r="61" spans="1:14" s="6" customFormat="1" ht="24" customHeight="1">
      <c r="A61" s="62" t="s">
        <v>15</v>
      </c>
      <c r="B61" s="26"/>
      <c r="C61" s="62"/>
      <c r="D61" s="62"/>
      <c r="E61" s="62"/>
      <c r="F61" s="62"/>
      <c r="G61" s="62"/>
      <c r="H61" s="9"/>
      <c r="I61" s="9"/>
      <c r="J61" s="46"/>
      <c r="K61" s="46"/>
      <c r="L61" s="59"/>
      <c r="M61" s="59"/>
      <c r="N61" s="59"/>
    </row>
    <row r="62" spans="1:14" s="6" customFormat="1" ht="20.25" customHeight="1">
      <c r="A62" s="63"/>
      <c r="B62" s="64"/>
      <c r="C62" s="64"/>
      <c r="D62" s="64"/>
      <c r="E62" s="65" t="s">
        <v>2</v>
      </c>
      <c r="F62" s="66">
        <f>SUM(F59:F61)</f>
        <v>0</v>
      </c>
      <c r="G62" s="66">
        <f>SUM(G59:G61)</f>
        <v>0</v>
      </c>
      <c r="H62" s="9"/>
      <c r="I62" s="9"/>
      <c r="J62" s="46"/>
      <c r="K62" s="46"/>
      <c r="L62" s="59"/>
      <c r="M62" s="59"/>
      <c r="N62" s="59"/>
    </row>
    <row r="63" spans="1:14" s="6" customFormat="1" ht="15">
      <c r="A63" s="59"/>
      <c r="B63" s="59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  <c r="N63" s="59"/>
    </row>
    <row r="64" spans="1:14" s="6" customFormat="1" ht="15">
      <c r="A64" s="67" t="s">
        <v>94</v>
      </c>
      <c r="B64" s="59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  <c r="N64" s="59"/>
    </row>
    <row r="65" spans="1:14" s="6" customFormat="1" ht="14.25">
      <c r="A65" s="108" t="s">
        <v>138</v>
      </c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</row>
    <row r="66" spans="1:14" s="6" customFormat="1" ht="12" customHeight="1">
      <c r="A66" s="9"/>
      <c r="B66" s="59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  <c r="N66" s="59"/>
    </row>
    <row r="67" spans="1:14" s="6" customFormat="1" ht="15">
      <c r="A67" s="15" t="s">
        <v>60</v>
      </c>
      <c r="B67" s="59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  <c r="N67" s="59"/>
    </row>
    <row r="68" spans="1:14" s="6" customFormat="1" ht="15">
      <c r="A68" s="9"/>
      <c r="B68" s="59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  <c r="N68" s="59"/>
    </row>
    <row r="69" spans="1:14" s="6" customFormat="1" ht="110.25" customHeight="1">
      <c r="A69" s="58" t="s">
        <v>139</v>
      </c>
      <c r="B69" s="58" t="s">
        <v>117</v>
      </c>
      <c r="C69" s="58" t="s">
        <v>118</v>
      </c>
      <c r="D69" s="132" t="s">
        <v>119</v>
      </c>
      <c r="E69" s="133"/>
      <c r="F69" s="59"/>
      <c r="G69" s="59"/>
      <c r="H69" s="46"/>
      <c r="I69" s="46"/>
      <c r="J69" s="46"/>
      <c r="K69" s="46"/>
      <c r="L69" s="59"/>
      <c r="M69" s="59"/>
      <c r="N69" s="59"/>
    </row>
    <row r="70" spans="1:14" s="6" customFormat="1" ht="15">
      <c r="A70" s="68" t="s">
        <v>25</v>
      </c>
      <c r="B70" s="68" t="s">
        <v>26</v>
      </c>
      <c r="C70" s="68" t="s">
        <v>27</v>
      </c>
      <c r="D70" s="134" t="s">
        <v>44</v>
      </c>
      <c r="E70" s="135"/>
      <c r="F70" s="59"/>
      <c r="G70" s="59"/>
      <c r="H70" s="46"/>
      <c r="I70" s="46"/>
      <c r="J70" s="46"/>
      <c r="K70" s="46"/>
      <c r="L70" s="59"/>
      <c r="M70" s="59"/>
      <c r="N70" s="59"/>
    </row>
    <row r="71" spans="1:14" s="6" customFormat="1" ht="23.25" customHeight="1">
      <c r="A71" s="69"/>
      <c r="B71" s="70"/>
      <c r="C71" s="70"/>
      <c r="D71" s="144" t="e">
        <f>+A71/(+B71+C71)</f>
        <v>#DIV/0!</v>
      </c>
      <c r="E71" s="145"/>
      <c r="F71" s="71"/>
      <c r="G71" s="71"/>
      <c r="H71" s="46"/>
      <c r="I71" s="46"/>
      <c r="J71" s="46"/>
      <c r="K71" s="46"/>
      <c r="L71" s="59"/>
      <c r="M71" s="59"/>
      <c r="N71" s="59"/>
    </row>
    <row r="72" spans="1:14" s="6" customFormat="1" ht="13.5" customHeight="1">
      <c r="A72" s="45"/>
      <c r="B72" s="45"/>
      <c r="C72" s="45"/>
      <c r="D72" s="45"/>
      <c r="E72" s="45"/>
      <c r="F72" s="45"/>
      <c r="G72" s="45"/>
      <c r="H72" s="46"/>
      <c r="I72" s="46"/>
      <c r="J72" s="46"/>
      <c r="K72" s="46"/>
      <c r="L72" s="59"/>
      <c r="M72" s="59"/>
      <c r="N72" s="59"/>
    </row>
    <row r="73" spans="1:14" s="6" customFormat="1" ht="15">
      <c r="A73" s="15" t="s">
        <v>140</v>
      </c>
      <c r="B73" s="45"/>
      <c r="C73" s="45"/>
      <c r="D73" s="45"/>
      <c r="E73" s="45"/>
      <c r="F73" s="45"/>
      <c r="G73" s="45"/>
      <c r="H73" s="46"/>
      <c r="I73" s="46"/>
      <c r="J73" s="46"/>
      <c r="K73" s="46"/>
      <c r="L73" s="59"/>
      <c r="M73" s="59"/>
      <c r="N73" s="59"/>
    </row>
    <row r="74" spans="1:14" s="6" customFormat="1" ht="11.25" customHeight="1">
      <c r="A74" s="16"/>
      <c r="B74" s="45"/>
      <c r="C74" s="45"/>
      <c r="D74" s="45"/>
      <c r="E74" s="45"/>
      <c r="F74" s="45"/>
      <c r="G74" s="45"/>
      <c r="H74" s="46"/>
      <c r="I74" s="46"/>
      <c r="J74" s="46"/>
      <c r="K74" s="46"/>
      <c r="L74" s="59"/>
      <c r="M74" s="59"/>
      <c r="N74" s="59"/>
    </row>
    <row r="75" spans="1:14" s="3" customFormat="1" ht="15.75" customHeight="1">
      <c r="A75" s="126" t="s">
        <v>57</v>
      </c>
      <c r="B75" s="126" t="s">
        <v>55</v>
      </c>
      <c r="C75" s="102" t="s">
        <v>5</v>
      </c>
      <c r="D75" s="102" t="s">
        <v>59</v>
      </c>
      <c r="E75" s="102" t="s">
        <v>8</v>
      </c>
      <c r="F75" s="102" t="s">
        <v>50</v>
      </c>
      <c r="G75" s="102" t="s">
        <v>120</v>
      </c>
      <c r="H75" s="102" t="s">
        <v>126</v>
      </c>
      <c r="I75" s="102" t="s">
        <v>127</v>
      </c>
      <c r="J75" s="102" t="s">
        <v>141</v>
      </c>
      <c r="K75" s="102" t="s">
        <v>121</v>
      </c>
      <c r="L75" s="47"/>
      <c r="M75" s="47"/>
      <c r="N75" s="47"/>
    </row>
    <row r="76" spans="1:14" s="3" customFormat="1" ht="12.75" customHeight="1">
      <c r="A76" s="139"/>
      <c r="B76" s="139"/>
      <c r="C76" s="103"/>
      <c r="D76" s="103"/>
      <c r="E76" s="103"/>
      <c r="F76" s="103"/>
      <c r="G76" s="103"/>
      <c r="H76" s="103"/>
      <c r="I76" s="103"/>
      <c r="J76" s="103"/>
      <c r="K76" s="103"/>
      <c r="L76" s="47"/>
      <c r="M76" s="47"/>
      <c r="N76" s="47"/>
    </row>
    <row r="77" spans="1:14" s="3" customFormat="1" ht="69.75" customHeight="1">
      <c r="A77" s="140"/>
      <c r="B77" s="140"/>
      <c r="C77" s="104"/>
      <c r="D77" s="104"/>
      <c r="E77" s="104"/>
      <c r="F77" s="104"/>
      <c r="G77" s="104"/>
      <c r="H77" s="104"/>
      <c r="I77" s="104"/>
      <c r="J77" s="104"/>
      <c r="K77" s="104"/>
      <c r="L77" s="47"/>
      <c r="M77" s="47"/>
      <c r="N77" s="47"/>
    </row>
    <row r="78" spans="1:14" s="3" customFormat="1" ht="15">
      <c r="A78" s="72" t="s">
        <v>25</v>
      </c>
      <c r="B78" s="72" t="s">
        <v>26</v>
      </c>
      <c r="C78" s="72" t="s">
        <v>27</v>
      </c>
      <c r="D78" s="72" t="s">
        <v>28</v>
      </c>
      <c r="E78" s="72" t="s">
        <v>30</v>
      </c>
      <c r="F78" s="72" t="s">
        <v>34</v>
      </c>
      <c r="G78" s="72" t="s">
        <v>35</v>
      </c>
      <c r="H78" s="72" t="s">
        <v>31</v>
      </c>
      <c r="I78" s="72" t="s">
        <v>46</v>
      </c>
      <c r="J78" s="73" t="s">
        <v>36</v>
      </c>
      <c r="K78" s="74" t="s">
        <v>37</v>
      </c>
      <c r="L78" s="47"/>
      <c r="M78" s="47"/>
      <c r="N78" s="47"/>
    </row>
    <row r="79" spans="1:14" s="3" customFormat="1" ht="47.25" customHeight="1">
      <c r="A79" s="75" t="s">
        <v>80</v>
      </c>
      <c r="B79" s="75" t="s">
        <v>93</v>
      </c>
      <c r="C79" s="76">
        <v>552292.04</v>
      </c>
      <c r="D79" s="77" t="s">
        <v>89</v>
      </c>
      <c r="E79" s="78" t="s">
        <v>91</v>
      </c>
      <c r="F79" s="79">
        <v>45833</v>
      </c>
      <c r="G79" s="80">
        <v>145340</v>
      </c>
      <c r="H79" s="35">
        <v>0</v>
      </c>
      <c r="I79" s="81">
        <v>58136</v>
      </c>
      <c r="J79" s="35">
        <v>8381</v>
      </c>
      <c r="K79" s="82">
        <f t="shared" ref="K79:K84" si="6">+G79-I79</f>
        <v>87204</v>
      </c>
      <c r="L79" s="47"/>
      <c r="M79" s="47"/>
      <c r="N79" s="47"/>
    </row>
    <row r="80" spans="1:14" s="3" customFormat="1" ht="51" customHeight="1">
      <c r="A80" s="83" t="s">
        <v>81</v>
      </c>
      <c r="B80" s="83" t="s">
        <v>82</v>
      </c>
      <c r="C80" s="76">
        <v>462498.06</v>
      </c>
      <c r="D80" s="77" t="s">
        <v>89</v>
      </c>
      <c r="E80" s="78" t="s">
        <v>91</v>
      </c>
      <c r="F80" s="79">
        <v>45769</v>
      </c>
      <c r="G80" s="80">
        <v>112498</v>
      </c>
      <c r="H80" s="35">
        <v>0</v>
      </c>
      <c r="I80" s="81">
        <v>50000</v>
      </c>
      <c r="J80" s="35">
        <v>6421</v>
      </c>
      <c r="K80" s="82">
        <f t="shared" si="6"/>
        <v>62498</v>
      </c>
      <c r="L80" s="47"/>
      <c r="M80" s="47"/>
      <c r="N80" s="47"/>
    </row>
    <row r="81" spans="1:14" s="3" customFormat="1" ht="33" customHeight="1">
      <c r="A81" s="83" t="s">
        <v>83</v>
      </c>
      <c r="B81" s="83" t="s">
        <v>86</v>
      </c>
      <c r="C81" s="76">
        <v>200000</v>
      </c>
      <c r="D81" s="77" t="s">
        <v>90</v>
      </c>
      <c r="E81" s="78" t="s">
        <v>91</v>
      </c>
      <c r="F81" s="79">
        <v>44561</v>
      </c>
      <c r="G81" s="80">
        <v>200000</v>
      </c>
      <c r="H81" s="35">
        <v>0</v>
      </c>
      <c r="I81" s="81">
        <v>200000</v>
      </c>
      <c r="J81" s="35">
        <v>0</v>
      </c>
      <c r="K81" s="82">
        <f t="shared" si="6"/>
        <v>0</v>
      </c>
      <c r="L81" s="47"/>
      <c r="M81" s="47"/>
      <c r="N81" s="47"/>
    </row>
    <row r="82" spans="1:14" s="3" customFormat="1" ht="45" customHeight="1">
      <c r="A82" s="84" t="s">
        <v>84</v>
      </c>
      <c r="B82" s="75" t="s">
        <v>87</v>
      </c>
      <c r="C82" s="24">
        <v>425767.52</v>
      </c>
      <c r="D82" s="77" t="s">
        <v>89</v>
      </c>
      <c r="E82" s="78" t="s">
        <v>91</v>
      </c>
      <c r="F82" s="79">
        <v>45738</v>
      </c>
      <c r="G82" s="80">
        <v>103565</v>
      </c>
      <c r="H82" s="35">
        <v>0</v>
      </c>
      <c r="I82" s="81">
        <v>46029</v>
      </c>
      <c r="J82" s="35">
        <v>5922</v>
      </c>
      <c r="K82" s="82">
        <f t="shared" si="6"/>
        <v>57536</v>
      </c>
      <c r="L82" s="47"/>
      <c r="M82" s="47"/>
      <c r="N82" s="47"/>
    </row>
    <row r="83" spans="1:14" s="3" customFormat="1" ht="36" customHeight="1">
      <c r="A83" s="84" t="s">
        <v>85</v>
      </c>
      <c r="B83" s="75" t="s">
        <v>88</v>
      </c>
      <c r="C83" s="24">
        <v>499845</v>
      </c>
      <c r="D83" s="77" t="s">
        <v>90</v>
      </c>
      <c r="E83" s="78" t="s">
        <v>91</v>
      </c>
      <c r="F83" s="79">
        <v>46265</v>
      </c>
      <c r="G83" s="80">
        <v>211473</v>
      </c>
      <c r="H83" s="35">
        <v>0</v>
      </c>
      <c r="I83" s="81">
        <v>57674</v>
      </c>
      <c r="J83" s="35">
        <v>8644</v>
      </c>
      <c r="K83" s="82">
        <f t="shared" si="6"/>
        <v>153799</v>
      </c>
      <c r="L83" s="47"/>
      <c r="M83" s="47"/>
      <c r="N83" s="47"/>
    </row>
    <row r="84" spans="1:14" s="3" customFormat="1" ht="36" customHeight="1">
      <c r="A84" s="75" t="s">
        <v>146</v>
      </c>
      <c r="B84" s="84" t="s">
        <v>82</v>
      </c>
      <c r="C84" s="24">
        <v>400000</v>
      </c>
      <c r="D84" s="77" t="s">
        <v>90</v>
      </c>
      <c r="E84" s="78" t="s">
        <v>91</v>
      </c>
      <c r="F84" s="79">
        <v>46995</v>
      </c>
      <c r="G84" s="80">
        <v>400000</v>
      </c>
      <c r="H84" s="35">
        <v>0</v>
      </c>
      <c r="I84" s="81">
        <v>0</v>
      </c>
      <c r="J84" s="35">
        <v>0</v>
      </c>
      <c r="K84" s="82">
        <f t="shared" si="6"/>
        <v>400000</v>
      </c>
      <c r="L84" s="47"/>
      <c r="M84" s="47"/>
      <c r="N84" s="47"/>
    </row>
    <row r="85" spans="1:14" s="6" customFormat="1" ht="21.75" customHeight="1">
      <c r="A85" s="63"/>
      <c r="B85" s="85"/>
      <c r="C85" s="85"/>
      <c r="D85" s="85"/>
      <c r="E85" s="86"/>
      <c r="F85" s="44"/>
      <c r="G85" s="44">
        <f>SUM(G79:G84)</f>
        <v>1172876</v>
      </c>
      <c r="H85" s="44">
        <f t="shared" ref="H85:J85" si="7">SUM(H79:H81)</f>
        <v>0</v>
      </c>
      <c r="I85" s="44">
        <f>SUM(I79:I84)</f>
        <v>411839</v>
      </c>
      <c r="J85" s="44">
        <f t="shared" si="7"/>
        <v>14802</v>
      </c>
      <c r="K85" s="44">
        <f>SUM(K79:K84)</f>
        <v>761037</v>
      </c>
      <c r="L85" s="59"/>
      <c r="M85" s="59"/>
      <c r="N85" s="59"/>
    </row>
    <row r="86" spans="1:14" s="6" customFormat="1" ht="15">
      <c r="A86" s="45"/>
      <c r="B86" s="45"/>
      <c r="C86" s="45"/>
      <c r="D86" s="45"/>
      <c r="E86" s="45"/>
      <c r="F86" s="45"/>
      <c r="G86" s="45"/>
      <c r="H86" s="46"/>
      <c r="I86" s="46"/>
      <c r="J86" s="46"/>
      <c r="K86" s="46"/>
      <c r="L86" s="59"/>
      <c r="M86" s="59"/>
      <c r="N86" s="59"/>
    </row>
    <row r="87" spans="1:14" s="6" customFormat="1" ht="15">
      <c r="A87" s="15" t="s">
        <v>142</v>
      </c>
      <c r="B87" s="45"/>
      <c r="C87" s="45"/>
      <c r="D87" s="45"/>
      <c r="E87" s="45"/>
      <c r="F87" s="45"/>
      <c r="G87" s="45"/>
      <c r="H87" s="46"/>
      <c r="I87" s="46"/>
      <c r="J87" s="9"/>
      <c r="K87" s="9"/>
      <c r="L87" s="9"/>
      <c r="M87" s="59"/>
      <c r="N87" s="59"/>
    </row>
    <row r="88" spans="1:14" s="6" customFormat="1" ht="15">
      <c r="A88" s="16"/>
      <c r="B88" s="45"/>
      <c r="C88" s="45"/>
      <c r="D88" s="45"/>
      <c r="E88" s="45"/>
      <c r="F88" s="45"/>
      <c r="G88" s="45"/>
      <c r="H88" s="46"/>
      <c r="I88" s="46"/>
      <c r="J88" s="9"/>
      <c r="K88" s="9"/>
      <c r="L88" s="9"/>
      <c r="M88" s="59"/>
      <c r="N88" s="59"/>
    </row>
    <row r="89" spans="1:14" s="3" customFormat="1" ht="99.75" customHeight="1">
      <c r="A89" s="87" t="s">
        <v>16</v>
      </c>
      <c r="B89" s="58" t="s">
        <v>19</v>
      </c>
      <c r="C89" s="58" t="s">
        <v>18</v>
      </c>
      <c r="D89" s="58" t="s">
        <v>45</v>
      </c>
      <c r="E89" s="58" t="s">
        <v>20</v>
      </c>
      <c r="F89" s="58" t="s">
        <v>104</v>
      </c>
      <c r="G89" s="58" t="s">
        <v>109</v>
      </c>
      <c r="H89" s="59"/>
      <c r="I89" s="59"/>
      <c r="J89" s="9"/>
      <c r="K89" s="9"/>
      <c r="L89" s="9"/>
      <c r="M89" s="47"/>
      <c r="N89" s="47"/>
    </row>
    <row r="90" spans="1:14" s="3" customFormat="1">
      <c r="A90" s="72" t="s">
        <v>25</v>
      </c>
      <c r="B90" s="72" t="s">
        <v>26</v>
      </c>
      <c r="C90" s="72" t="s">
        <v>27</v>
      </c>
      <c r="D90" s="72" t="s">
        <v>28</v>
      </c>
      <c r="E90" s="72" t="s">
        <v>29</v>
      </c>
      <c r="F90" s="72" t="s">
        <v>30</v>
      </c>
      <c r="G90" s="88" t="s">
        <v>34</v>
      </c>
      <c r="H90" s="59"/>
      <c r="I90" s="59"/>
      <c r="J90" s="9"/>
      <c r="K90" s="9"/>
      <c r="L90" s="9"/>
      <c r="M90" s="47"/>
      <c r="N90" s="47"/>
    </row>
    <row r="91" spans="1:14" s="3" customFormat="1" ht="20.25" customHeight="1">
      <c r="A91" s="89" t="s">
        <v>13</v>
      </c>
      <c r="B91" s="90"/>
      <c r="C91" s="89"/>
      <c r="D91" s="89"/>
      <c r="E91" s="89"/>
      <c r="F91" s="89"/>
      <c r="G91" s="89"/>
      <c r="H91" s="46"/>
      <c r="I91" s="46"/>
      <c r="J91" s="9"/>
      <c r="K91" s="9"/>
      <c r="L91" s="9"/>
      <c r="M91" s="47"/>
      <c r="N91" s="47"/>
    </row>
    <row r="92" spans="1:14" ht="20.25" customHeight="1">
      <c r="A92" s="89" t="s">
        <v>14</v>
      </c>
      <c r="B92" s="90"/>
      <c r="C92" s="89"/>
      <c r="D92" s="89"/>
      <c r="E92" s="89"/>
      <c r="F92" s="89"/>
      <c r="G92" s="89"/>
      <c r="H92" s="46"/>
      <c r="I92" s="46"/>
      <c r="J92" s="9"/>
      <c r="K92" s="9"/>
      <c r="L92" s="9"/>
      <c r="M92" s="9"/>
      <c r="N92" s="9"/>
    </row>
    <row r="93" spans="1:14" ht="20.25" customHeight="1">
      <c r="A93" s="89" t="s">
        <v>15</v>
      </c>
      <c r="B93" s="90"/>
      <c r="C93" s="89"/>
      <c r="D93" s="89"/>
      <c r="E93" s="89"/>
      <c r="F93" s="89"/>
      <c r="G93" s="89"/>
      <c r="H93" s="46"/>
      <c r="I93" s="46"/>
      <c r="J93" s="9"/>
      <c r="K93" s="9"/>
      <c r="L93" s="9"/>
      <c r="M93" s="9"/>
      <c r="N93" s="9"/>
    </row>
    <row r="94" spans="1:14" ht="20.25" customHeight="1">
      <c r="A94" s="91"/>
      <c r="B94" s="92"/>
      <c r="C94" s="92"/>
      <c r="D94" s="92"/>
      <c r="E94" s="93"/>
      <c r="F94" s="94">
        <f>SUM(F91:F93)</f>
        <v>0</v>
      </c>
      <c r="G94" s="94">
        <f>SUM(G91:G93)</f>
        <v>0</v>
      </c>
      <c r="H94" s="46"/>
      <c r="I94" s="46"/>
      <c r="J94" s="9"/>
      <c r="K94" s="9"/>
      <c r="L94" s="9"/>
      <c r="M94" s="9"/>
      <c r="N94" s="9"/>
    </row>
    <row r="95" spans="1:14" ht="26.25" customHeight="1">
      <c r="A95" s="137" t="s">
        <v>51</v>
      </c>
      <c r="B95" s="138"/>
      <c r="C95" s="138"/>
      <c r="D95" s="138"/>
      <c r="E95" s="138"/>
      <c r="F95" s="9"/>
      <c r="G95" s="9"/>
      <c r="H95" s="9"/>
      <c r="I95" s="9"/>
      <c r="J95" s="136"/>
      <c r="K95" s="99"/>
      <c r="L95" s="99"/>
      <c r="M95" s="99"/>
      <c r="N95" s="9"/>
    </row>
    <row r="96" spans="1:14" ht="17.25" customHeight="1">
      <c r="A96" s="95" t="s">
        <v>92</v>
      </c>
      <c r="B96" s="96"/>
      <c r="C96" s="96"/>
      <c r="D96" s="96"/>
      <c r="E96" s="96"/>
      <c r="F96" s="9"/>
      <c r="G96" s="9"/>
      <c r="H96" s="136"/>
      <c r="I96" s="136"/>
      <c r="J96" s="136"/>
      <c r="K96" s="136"/>
      <c r="L96" s="97"/>
      <c r="M96" s="97"/>
      <c r="N96" s="9"/>
    </row>
    <row r="97" spans="1:14" ht="16.5" customHeight="1">
      <c r="A97" s="146" t="s">
        <v>52</v>
      </c>
      <c r="B97" s="146"/>
      <c r="C97" s="146"/>
      <c r="D97" s="146"/>
      <c r="E97" s="146"/>
      <c r="F97" s="13"/>
      <c r="G97" s="9"/>
      <c r="H97" s="9"/>
      <c r="I97" s="9"/>
      <c r="J97" s="136"/>
      <c r="K97" s="99"/>
      <c r="L97" s="99"/>
      <c r="M97" s="99"/>
      <c r="N97" s="9"/>
    </row>
    <row r="98" spans="1:14" ht="15.75" customHeight="1">
      <c r="A98" s="9"/>
      <c r="B98" s="141"/>
      <c r="C98" s="142"/>
      <c r="D98" s="142"/>
      <c r="E98" s="142"/>
      <c r="F98" s="142"/>
      <c r="G98" s="9"/>
      <c r="H98" s="98"/>
      <c r="I98" s="143"/>
      <c r="J98" s="143"/>
      <c r="K98" s="143"/>
      <c r="L98" s="143"/>
      <c r="M98" s="9"/>
      <c r="N98" s="9"/>
    </row>
    <row r="99" spans="1:14" ht="15" customHeight="1">
      <c r="A99" s="9"/>
      <c r="B99" s="95"/>
      <c r="C99" s="96"/>
      <c r="D99" s="96"/>
      <c r="E99" s="96"/>
      <c r="F99" s="96"/>
      <c r="G99" s="9"/>
      <c r="H99" s="9"/>
      <c r="I99" s="9"/>
      <c r="J99" s="98"/>
      <c r="K99" s="99"/>
      <c r="L99" s="99"/>
      <c r="M99" s="99"/>
      <c r="N99" s="9"/>
    </row>
    <row r="100" spans="1:1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</sheetData>
  <mergeCells count="63">
    <mergeCell ref="B98:F98"/>
    <mergeCell ref="H96:K96"/>
    <mergeCell ref="H98:L98"/>
    <mergeCell ref="D71:E71"/>
    <mergeCell ref="G75:G77"/>
    <mergeCell ref="J97:M97"/>
    <mergeCell ref="A97:E97"/>
    <mergeCell ref="D69:E69"/>
    <mergeCell ref="D70:E70"/>
    <mergeCell ref="H75:H77"/>
    <mergeCell ref="J95:M95"/>
    <mergeCell ref="A95:E95"/>
    <mergeCell ref="A75:A77"/>
    <mergeCell ref="E75:E77"/>
    <mergeCell ref="F75:F77"/>
    <mergeCell ref="I75:I77"/>
    <mergeCell ref="B75:B77"/>
    <mergeCell ref="C75:C77"/>
    <mergeCell ref="D75:D77"/>
    <mergeCell ref="K75:K77"/>
    <mergeCell ref="J75:J77"/>
    <mergeCell ref="L45:M45"/>
    <mergeCell ref="A3:N3"/>
    <mergeCell ref="A36:K36"/>
    <mergeCell ref="A38:K38"/>
    <mergeCell ref="A41:C41"/>
    <mergeCell ref="A32:F32"/>
    <mergeCell ref="A7:H7"/>
    <mergeCell ref="A10:A12"/>
    <mergeCell ref="B10:B12"/>
    <mergeCell ref="C10:C12"/>
    <mergeCell ref="A35:N35"/>
    <mergeCell ref="A5:N5"/>
    <mergeCell ref="A6:N6"/>
    <mergeCell ref="M10:M12"/>
    <mergeCell ref="N10:N12"/>
    <mergeCell ref="L11:L12"/>
    <mergeCell ref="I43:I44"/>
    <mergeCell ref="J43:J44"/>
    <mergeCell ref="K43:K44"/>
    <mergeCell ref="A51:K51"/>
    <mergeCell ref="A43:A44"/>
    <mergeCell ref="D10:D12"/>
    <mergeCell ref="E10:E12"/>
    <mergeCell ref="F10:F12"/>
    <mergeCell ref="G10:G12"/>
    <mergeCell ref="H10:H12"/>
    <mergeCell ref="J99:M99"/>
    <mergeCell ref="L46:M46"/>
    <mergeCell ref="J10:J12"/>
    <mergeCell ref="K11:K12"/>
    <mergeCell ref="I10:I12"/>
    <mergeCell ref="A37:N37"/>
    <mergeCell ref="A65:N65"/>
    <mergeCell ref="A39:N39"/>
    <mergeCell ref="A49:N49"/>
    <mergeCell ref="A50:N50"/>
    <mergeCell ref="A52:N52"/>
    <mergeCell ref="A53:N53"/>
    <mergeCell ref="H43:H44"/>
    <mergeCell ref="L43:M44"/>
    <mergeCell ref="B43:D43"/>
    <mergeCell ref="E43:G43"/>
  </mergeCells>
  <conditionalFormatting sqref="I46">
    <cfRule type="cellIs" dxfId="0" priority="1" stopIfTrue="1" operator="lessThan">
      <formula>$J$8</formula>
    </cfRule>
  </conditionalFormatting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NGrigorova</cp:lastModifiedBy>
  <cp:lastPrinted>2024-04-10T08:06:33Z</cp:lastPrinted>
  <dcterms:created xsi:type="dcterms:W3CDTF">2016-06-20T13:38:46Z</dcterms:created>
  <dcterms:modified xsi:type="dcterms:W3CDTF">2024-08-19T06:51:58Z</dcterms:modified>
</cp:coreProperties>
</file>