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Отчети\2021\м. 12.2021\СОС\към доклада\"/>
    </mc:Choice>
  </mc:AlternateContent>
  <bookViews>
    <workbookView xWindow="0" yWindow="0" windowWidth="28770" windowHeight="11430" tabRatio="359"/>
  </bookViews>
  <sheets>
    <sheet name="Приложение 6" sheetId="5" r:id="rId1"/>
  </sheets>
  <calcPr calcId="162913"/>
</workbook>
</file>

<file path=xl/calcChain.xml><?xml version="1.0" encoding="utf-8"?>
<calcChain xmlns="http://schemas.openxmlformats.org/spreadsheetml/2006/main">
  <c r="J27" i="5" l="1"/>
  <c r="M27" i="5" s="1"/>
  <c r="J25" i="5" l="1"/>
  <c r="M25" i="5" s="1"/>
  <c r="N25" i="5"/>
  <c r="N24" i="5"/>
  <c r="N23" i="5"/>
  <c r="N17" i="5" l="1"/>
  <c r="K28" i="5" l="1"/>
  <c r="J26" i="5"/>
  <c r="M26" i="5" s="1"/>
  <c r="I28" i="5"/>
  <c r="H28" i="5"/>
  <c r="G28" i="5"/>
  <c r="K78" i="5" l="1"/>
  <c r="K77" i="5"/>
  <c r="K76" i="5"/>
  <c r="K79" i="5"/>
  <c r="K75" i="5"/>
  <c r="K80" i="5" l="1"/>
  <c r="G80" i="5"/>
  <c r="J24" i="5" l="1"/>
  <c r="M24" i="5" s="1"/>
  <c r="N22" i="5"/>
  <c r="N21" i="5"/>
  <c r="N20" i="5"/>
  <c r="N19" i="5"/>
  <c r="N18" i="5"/>
  <c r="N16" i="5"/>
  <c r="N15" i="5"/>
  <c r="J22" i="5"/>
  <c r="M22" i="5" s="1"/>
  <c r="J21" i="5"/>
  <c r="M21" i="5" s="1"/>
  <c r="J20" i="5"/>
  <c r="M20" i="5" s="1"/>
  <c r="N28" i="5" l="1"/>
  <c r="A42" i="5"/>
  <c r="H42" i="5" s="1"/>
  <c r="L28" i="5" l="1"/>
  <c r="J23" i="5"/>
  <c r="M23" i="5" s="1"/>
  <c r="J19" i="5"/>
  <c r="M19" i="5" s="1"/>
  <c r="J18" i="5"/>
  <c r="M18" i="5" s="1"/>
  <c r="J17" i="5"/>
  <c r="M17" i="5" s="1"/>
  <c r="J16" i="5"/>
  <c r="J15" i="5"/>
  <c r="M15" i="5" s="1"/>
  <c r="J14" i="5"/>
  <c r="J28" i="5" l="1"/>
  <c r="I42" i="5" s="1"/>
  <c r="M16" i="5"/>
  <c r="M14" i="5"/>
  <c r="M28" i="5" l="1"/>
  <c r="J80" i="5"/>
  <c r="I80" i="5"/>
  <c r="H80" i="5"/>
  <c r="F80" i="5"/>
  <c r="K42" i="5"/>
  <c r="L42" i="5" s="1"/>
  <c r="G89" i="5" l="1"/>
  <c r="F89" i="5"/>
  <c r="G58" i="5" l="1"/>
  <c r="F58" i="5"/>
</calcChain>
</file>

<file path=xl/sharedStrings.xml><?xml version="1.0" encoding="utf-8"?>
<sst xmlns="http://schemas.openxmlformats.org/spreadsheetml/2006/main" count="225" uniqueCount="138">
  <si>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</si>
  <si>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</si>
  <si>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</si>
  <si>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</si>
  <si>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</si>
  <si>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</si>
  <si>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</si>
  <si>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</si>
  <si>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</si>
  <si>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</si>
  <si>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</si>
  <si>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</si>
  <si>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</si>
  <si>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</si>
  <si>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</si>
  <si>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</si>
  <si>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</si>
  <si>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</si>
  <si>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</si>
  <si>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</si>
  <si>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</si>
  <si>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</si>
  <si>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</si>
  <si>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</si>
  <si>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</si>
  <si>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</si>
  <si>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</si>
  <si>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</si>
  <si>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</si>
  <si>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</si>
  <si>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</si>
  <si>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</si>
  <si>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</si>
  <si>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</si>
  <si>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</si>
  <si>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</si>
  <si>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</si>
  <si>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</si>
  <si>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</si>
  <si>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</si>
  <si>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</si>
  <si>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</si>
  <si>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</si>
  <si>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</si>
  <si>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</si>
  <si>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</si>
  <si>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</si>
  <si>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</si>
  <si>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</si>
  <si>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</si>
  <si>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 xml:space="preserve">Краен срок за погасяване 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</si>
  <si>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</si>
  <si>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</si>
  <si>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</si>
  <si>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</si>
  <si>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</si>
  <si>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Times New Roman"/>
        <family val="1"/>
        <charset val="204"/>
      </rPr>
      <t xml:space="preserve"> чл.3 от ЗОД</t>
    </r>
    <r>
      <rPr>
        <sz val="10"/>
        <color theme="1"/>
        <rFont val="Times New Roman"/>
        <family val="1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</si>
  <si>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Times New Roman"/>
        <family val="1"/>
        <charset val="204"/>
      </rPr>
      <t>изключват</t>
    </r>
    <r>
      <rPr>
        <b/>
        <sz val="12"/>
        <color theme="1"/>
        <rFont val="Times New Roman"/>
        <family val="1"/>
        <charset val="204"/>
      </rPr>
      <t xml:space="preserve"> от съотношението </t>
    </r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</si>
  <si>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color theme="1"/>
        <rFont val="Times New Roman"/>
        <family val="1"/>
        <charset val="204"/>
      </rPr>
      <t>чл.3 от ЗОД</t>
    </r>
    <r>
      <rPr>
        <sz val="10"/>
        <color theme="1"/>
        <rFont val="Times New Roman"/>
        <family val="1"/>
        <charset val="204"/>
      </rPr>
      <t>)</t>
    </r>
  </si>
  <si>
    <r>
      <t xml:space="preserve">  а) плащанията по дълга по </t>
    </r>
    <r>
      <rPr>
        <b/>
        <sz val="10"/>
        <color theme="1"/>
        <rFont val="Times New Roman"/>
        <family val="1"/>
        <charset val="204"/>
      </rPr>
      <t>чл. 3, т. 5 от ЗОД</t>
    </r>
    <r>
      <rPr>
        <sz val="10"/>
        <color theme="1"/>
        <rFont val="Times New Roman"/>
        <family val="1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</si>
  <si>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t>А.    ОБЩИНСКИ ДЪЛГ (емисии, договори за общински заеми и др.задължения, представляващи дълг по смисъла на чл. 3 от ЗОД)</t>
  </si>
  <si>
    <r>
      <t xml:space="preserve">В. ДЪЛГ </t>
    </r>
    <r>
      <rPr>
        <b/>
        <u/>
        <sz val="12"/>
        <color theme="1"/>
        <rFont val="Times New Roman"/>
        <family val="1"/>
        <charset val="204"/>
      </rPr>
      <t>НА ЛИЦАТА ПО чл. 8а от</t>
    </r>
    <r>
      <rPr>
        <b/>
        <sz val="12"/>
        <color theme="1"/>
        <rFont val="Times New Roman"/>
        <family val="1"/>
        <charset val="204"/>
      </rPr>
      <t xml:space="preserve"> ЗОД</t>
    </r>
  </si>
  <si>
    <r>
      <t xml:space="preserve">Г. ИЗДАДЕНИ ГАРАНЦИИ </t>
    </r>
    <r>
      <rPr>
        <b/>
        <i/>
        <sz val="12"/>
        <color theme="1"/>
        <rFont val="Times New Roman"/>
        <family val="1"/>
        <charset val="204"/>
      </rPr>
      <t>ОТ</t>
    </r>
    <r>
      <rPr>
        <b/>
        <i/>
        <u/>
        <sz val="12"/>
        <color theme="1"/>
        <rFont val="Times New Roman"/>
        <family val="1"/>
        <charset val="204"/>
      </rPr>
      <t xml:space="preserve"> ЛИЦАТА</t>
    </r>
    <r>
      <rPr>
        <b/>
        <u/>
        <sz val="12"/>
        <color theme="1"/>
        <rFont val="Times New Roman"/>
        <family val="1"/>
        <charset val="204"/>
      </rPr>
      <t xml:space="preserve"> по чл. 8а от ЗОД</t>
    </r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</si>
  <si>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</si>
  <si>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</si>
  <si>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r>
      <t xml:space="preserve">2. В к.10 се посочва общия размер на плащанията през </t>
    </r>
    <r>
      <rPr>
        <b/>
        <sz val="10"/>
        <color theme="1"/>
        <rFont val="Times New Roman"/>
        <family val="1"/>
        <charset val="204"/>
      </rPr>
      <t>2019 г.</t>
    </r>
    <r>
      <rPr>
        <sz val="10"/>
        <color theme="1"/>
        <rFont val="Times New Roman"/>
        <family val="1"/>
        <charset val="204"/>
      </rPr>
      <t xml:space="preserve">, които следва да се изключват от съотношението. За </t>
    </r>
    <r>
      <rPr>
        <b/>
        <sz val="10"/>
        <color theme="1"/>
        <rFont val="Times New Roman"/>
        <family val="1"/>
        <charset val="204"/>
      </rPr>
      <t>2019 г.</t>
    </r>
    <r>
      <rPr>
        <sz val="10"/>
        <color theme="1"/>
        <rFont val="Times New Roman"/>
        <family val="1"/>
        <charset val="204"/>
      </rPr>
      <t xml:space="preserve"> те са:</t>
    </r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</si>
  <si>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Times New Roman"/>
        <family val="1"/>
        <charset val="204"/>
      </rPr>
      <t xml:space="preserve"> глава Шеста от ЗОД</t>
    </r>
    <r>
      <rPr>
        <sz val="10"/>
        <color theme="1"/>
        <rFont val="Times New Roman"/>
        <family val="1"/>
        <charset val="204"/>
      </rPr>
      <t>), които към 01.01.2019 г. са били активни, както и за гаранциите, издадени през 2019 г.</t>
    </r>
  </si>
  <si>
    <r>
      <t xml:space="preserve">  в) </t>
    </r>
    <r>
      <rPr>
        <i/>
        <sz val="10"/>
        <color theme="1"/>
        <rFont val="Times New Roman"/>
        <family val="1"/>
        <charset val="204"/>
      </rPr>
      <t>частта</t>
    </r>
    <r>
      <rPr>
        <sz val="10"/>
        <color theme="1"/>
        <rFont val="Times New Roman"/>
        <family val="1"/>
        <charset val="204"/>
      </rPr>
      <t xml:space="preserve"> от плащанията </t>
    </r>
    <r>
      <rPr>
        <i/>
        <sz val="10"/>
        <color theme="1"/>
        <rFont val="Times New Roman"/>
        <family val="1"/>
        <charset val="204"/>
      </rPr>
      <t>по главницата</t>
    </r>
    <r>
      <rPr>
        <sz val="10"/>
        <color theme="1"/>
        <rFont val="Times New Roman"/>
        <family val="1"/>
        <charset val="204"/>
      </rPr>
      <t xml:space="preserve"> по съществуващ дълг през 2019 г., която е погасена чрез нов, рефинансиращ заем, съгласно</t>
    </r>
    <r>
      <rPr>
        <b/>
        <sz val="10"/>
        <color theme="1"/>
        <rFont val="Times New Roman"/>
        <family val="1"/>
        <charset val="204"/>
      </rPr>
      <t xml:space="preserve"> чл. 82, ал. 3 от ЗДБРБ за 2020 г.</t>
    </r>
  </si>
  <si>
    <r>
      <t xml:space="preserve">  б) плащания по ЕСКО договори, съгласно </t>
    </r>
    <r>
      <rPr>
        <b/>
        <sz val="10"/>
        <color theme="1"/>
        <rFont val="Times New Roman"/>
        <family val="1"/>
        <charset val="204"/>
      </rPr>
      <t xml:space="preserve">чл. 84, ал. 1 от ЗДБРБ за 2019 г.                           </t>
    </r>
  </si>
  <si>
    <r>
      <t xml:space="preserve">  г) заеми въз основа на предоставени от </t>
    </r>
    <r>
      <rPr>
        <b/>
        <sz val="10"/>
        <color theme="1"/>
        <rFont val="Times New Roman"/>
        <family val="1"/>
        <charset val="204"/>
      </rPr>
      <t>„Фонд мениджър на финансови инструменти в България“ – ЕАД</t>
    </r>
    <r>
      <rPr>
        <sz val="10"/>
        <color theme="1"/>
        <rFont val="Times New Roman"/>
        <family val="1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color theme="1"/>
        <rFont val="Times New Roman"/>
        <family val="1"/>
        <charset val="204"/>
      </rPr>
      <t>съгласно чл. 84, ал. 5 на ЗДБРБ за 2019 г.</t>
    </r>
  </si>
  <si>
    <t>на община СТОЛИЧНА ОБЩИНА</t>
  </si>
  <si>
    <t>1. Решение №1/29.03.1999г. На СОС.  "Продължаване на Софийското метро"</t>
  </si>
  <si>
    <t>2. Решение №537/25.09.2008г. На СОС. "Строителство на участъци от метрото в г. София и съпътстващата ги градска инфраструктура"</t>
  </si>
  <si>
    <t>3. Решение №815/21.12.2017г". Изграждане на трета метролиния- етап 1"</t>
  </si>
  <si>
    <t>4. Решение №644/15.10.2009г на СОС "Реконструкция на 3 основни пътни възли чрез създаване на кръстовища на 2 нива"</t>
  </si>
  <si>
    <t>5.Решение №522/26.09.2013г. На СОС  "Изграждане. Разширение и рехабилитация на улици и булеварди в г. София"</t>
  </si>
  <si>
    <t>6.Решение №427/14.07.2011г. На СОС. "Изграждане на система за битови отпадъци в г. София - 1 фаза"</t>
  </si>
  <si>
    <t>7.Решение №427/14.07.2011г. На СОС "Изграждане на система за битови отпадъци в г. София - 2 фаза"</t>
  </si>
  <si>
    <t>8. Решение №804/18.12.2014г. На СОС "Изпълнение на дейности за подобряване качеството на атмосферния въздух чрез закупуване на автобуси"</t>
  </si>
  <si>
    <t>EUR</t>
  </si>
  <si>
    <t>YPY</t>
  </si>
  <si>
    <t>Японска Банка за Международно сътрудничество</t>
  </si>
  <si>
    <t>Европейска Инвестиционна Банка</t>
  </si>
  <si>
    <t>инвестиционен характер</t>
  </si>
  <si>
    <t>11. Решение № 515/26.07.18г. Банкова гаранция</t>
  </si>
  <si>
    <t>ЛЕВА</t>
  </si>
  <si>
    <t>Антомотор корпурация АД</t>
  </si>
  <si>
    <t>Европейска Банка за възстановяване и развитие</t>
  </si>
  <si>
    <t>Столичен Електротранспорт ЕАД</t>
  </si>
  <si>
    <t>1. Договор за заем № 4 от 22.08.2014г.</t>
  </si>
  <si>
    <t>2. Договор за заем № 6 от 22.08.2014г.</t>
  </si>
  <si>
    <t xml:space="preserve"> Четвърта МБАЛ София ЕАД</t>
  </si>
  <si>
    <t>3. Договор за заем № 1 от 12.11.2014г.</t>
  </si>
  <si>
    <t>4. Договор за заем № 5 от 22.08.2014г.</t>
  </si>
  <si>
    <t>5. Договор за заем № 15 от 22.02.2017г.</t>
  </si>
  <si>
    <t>Пета МБАЛ София ЕАД</t>
  </si>
  <si>
    <t xml:space="preserve"> Първа САГБАЛ "Св.София" ЕАД</t>
  </si>
  <si>
    <t xml:space="preserve"> Втора МБАЛ - София" ЕАД</t>
  </si>
  <si>
    <t>Фургс ЕАД</t>
  </si>
  <si>
    <t>Столична община</t>
  </si>
  <si>
    <t>лева</t>
  </si>
  <si>
    <t>Първа МБАЛ София ЕАД</t>
  </si>
  <si>
    <t>Забележка:Банковата гаранция е заведена задбалнсово по баланса на Столична община</t>
  </si>
  <si>
    <t>9. Решение №787/22.112018г. на СОС "Разширениее на метрото в гр. София. Линия 3. Етап 2"</t>
  </si>
  <si>
    <t>11. Договор за лизинг ОП"Гробищни паркове"</t>
  </si>
  <si>
    <t>13.Р.283/17.05.2018г. На СОС "Проектиране и изграждане на инсталация за комбинирано производство на енергия в София с оползотворяване на RDF"</t>
  </si>
  <si>
    <t>2019 г.</t>
  </si>
  <si>
    <t>2. Информацията се попълва за дългове, които към 01.01.2020 г. са били поети (сключени договори, възникнали задължения), както и за дълговете, които са поети през 2019 г., включително и за тези, които са погасени през 2020 г. Информация за дългове, които към 31.12.2018 г. са приключили, не се попълва.</t>
  </si>
  <si>
    <r>
      <t xml:space="preserve">3. В  случай, че се попълват данни за дългове, които са </t>
    </r>
    <r>
      <rPr>
        <i/>
        <sz val="10"/>
        <color theme="1"/>
        <rFont val="Times New Roman"/>
        <family val="1"/>
        <charset val="204"/>
      </rPr>
      <t>поети и погасени през 2020 г.</t>
    </r>
    <r>
      <rPr>
        <sz val="10"/>
        <color theme="1"/>
        <rFont val="Times New Roman"/>
        <family val="1"/>
        <charset val="204"/>
      </rPr>
      <t>, данните в к.7 и к. 14 следва да са с нулев размер, а в к. 8 и к. 9 следва да са с еднакъв размер.</t>
    </r>
  </si>
  <si>
    <t xml:space="preserve">4. За дълга с фиксиран курс на валутата (в лева, евро), остатъчният размер към 31.12.2020 г. /к.14/ следва да е равен на к.7+к.8-к.9. За дълга във валута с плаващ курс (USD, JPY), левовата равностойност на остатъчния размер към 31.12.2020 г. (к.14) се посочва като се използва съответния курс на БНБ за валутата. </t>
  </si>
  <si>
    <t>5. Остатъчен размер на дълга към 01.01.2020 г. и към 31.12.2020 г. е дълга по счетоводни данни, съответно към двата периода.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</si>
  <si>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2021 година </t>
  </si>
  <si>
    <t>12. Договор за лизинг ОП"Гробищни паркове"</t>
  </si>
  <si>
    <t>10. Договор за лизинг ОП"Гробищни паркове"</t>
  </si>
  <si>
    <t>2020 г.</t>
  </si>
  <si>
    <t xml:space="preserve">Общо извършени плащания по дълга през 2021 г. по главница и разходи /в лева/ </t>
  </si>
  <si>
    <t xml:space="preserve">Плащания по дълга, влизащи в изчислението на съотношени-ето през 2021 г. </t>
  </si>
  <si>
    <t>Остатъчен размер на дълга на бенефициента към 01.01.2021 г. /в лева/</t>
  </si>
  <si>
    <t>Остатъчен размер на дълга на бенефициента към 31.12.2021 г. /в лева/</t>
  </si>
  <si>
    <t>Остатъчен размер на дълга на лицето към 01.01.2021 г. /в лева/</t>
  </si>
  <si>
    <r>
      <t xml:space="preserve">Извършени погашения по </t>
    </r>
    <r>
      <rPr>
        <b/>
        <i/>
        <sz val="12"/>
        <color theme="1"/>
        <rFont val="Times New Roman"/>
        <family val="1"/>
        <charset val="204"/>
      </rPr>
      <t>главница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</si>
  <si>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r>
      <t xml:space="preserve">Извършени разходи (лихви, такси и др.)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</si>
  <si>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t>Остатъчен размер на дълга на лицето към 31.12.2021 г. /в лева/</t>
  </si>
  <si>
    <r>
      <t xml:space="preserve">Извършени разходи по дълга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</si>
  <si>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t>Остатъчен размер на дълга към 31.12.2021 г. /в лева/</t>
  </si>
  <si>
    <t>2021 г.</t>
  </si>
  <si>
    <t>София фпанс Ауто АД</t>
  </si>
  <si>
    <t>ОББ Интерлийз ЕАД</t>
  </si>
  <si>
    <t>14.Р.10/14.01.2021г. На СОС "Устойчива градска мобилност. Изграждане и реконструкция на основни артерии от кръгово-радиалната улична мрежа на гр. София"нсталация за комбинирано производство на енергия в София с оползотворяване на RDF"</t>
  </si>
  <si>
    <t>Остатъчен размер на дълга към 01.01.2021 г. /в лева/</t>
  </si>
  <si>
    <r>
      <t xml:space="preserve">Усвоен дълг </t>
    </r>
    <r>
      <rPr>
        <b/>
        <i/>
        <sz val="12"/>
        <color theme="1"/>
        <rFont val="Times New Roman"/>
        <family val="1"/>
        <charset val="204"/>
      </rPr>
      <t>през</t>
    </r>
    <r>
      <rPr>
        <b/>
        <sz val="12"/>
        <color theme="1"/>
        <rFont val="Times New Roman"/>
        <family val="1"/>
        <charset val="204"/>
      </rPr>
      <t xml:space="preserve"> 2021 г. /в лева/</t>
    </r>
  </si>
  <si>
    <t>Остатъчен размер на гаранцията към 01.01.2021 г. /в лева/</t>
  </si>
  <si>
    <t>Остатъчен размер на гаранцията към 31.12.2021 г. /в лева/</t>
  </si>
  <si>
    <t xml:space="preserve">Съотношение на номинала на издадените през 2021 г. общински гаранции и общата сума на приходите и  изравнителна субсидия </t>
  </si>
  <si>
    <t>Бюджетни приходи - отчетни данни за 2021 г.</t>
  </si>
  <si>
    <t>Изравнителна субсидия - отчетни данни за 2020 г.</t>
  </si>
  <si>
    <r>
      <t xml:space="preserve">Номинал на издадените общински гаранции </t>
    </r>
    <r>
      <rPr>
        <b/>
        <i/>
        <sz val="12"/>
        <color theme="1"/>
        <rFont val="Times New Roman"/>
        <family val="1"/>
        <charset val="204"/>
      </rPr>
      <t xml:space="preserve">през 2021 г. </t>
    </r>
  </si>
  <si>
    <t>Приложение 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</si>
</sst>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\ _ë_â_-;\-* #,##0.00\ _ë_â_-;_-* &quot;-&quot;??\ _ë_â_-;_-@_-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Heba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2" fillId="0" borderId="0"/>
    <xf numFmtId="0" fontId="1" fillId="0" borderId="0"/>
    <xf numFmtId="0" fontId="1" fillId="0" borderId="0"/>
    <xf numFmtId="0" fontId="2" fillId="0" borderId="0"/>
  </cellStyleXfs>
  <cellXfs count="134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0" xfId="1" applyFont="1" applyAlignment="1">
      <alignment horizontal="center"/>
    </xf>
    <xf numFmtId="0" fontId="4" fillId="0" borderId="0" xfId="1" applyFont="1" applyBorder="1"/>
    <xf numFmtId="0" fontId="5" fillId="0" borderId="1" xfId="1" applyFont="1" applyBorder="1" applyAlignment="1">
      <alignment horizontal="center"/>
    </xf>
    <xf numFmtId="0" fontId="5" fillId="0" borderId="0" xfId="1" applyFont="1" applyBorder="1"/>
    <xf numFmtId="0" fontId="8" fillId="0" borderId="0" xfId="1" applyFont="1" applyBorder="1"/>
    <xf numFmtId="1" fontId="8" fillId="2" borderId="5" xfId="1" applyNumberFormat="1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Fill="1" applyBorder="1" applyAlignment="1"/>
    <xf numFmtId="3" fontId="10" fillId="0" borderId="1" xfId="1" applyNumberFormat="1" applyFont="1" applyFill="1" applyBorder="1" applyAlignment="1"/>
    <xf numFmtId="3" fontId="10" fillId="0" borderId="7" xfId="1" applyNumberFormat="1" applyFont="1" applyFill="1" applyBorder="1" applyAlignment="1"/>
    <xf numFmtId="0" fontId="4" fillId="0" borderId="0" xfId="1" applyFont="1" applyFill="1"/>
    <xf numFmtId="3" fontId="10" fillId="0" borderId="8" xfId="1" applyNumberFormat="1" applyFont="1" applyFill="1" applyBorder="1" applyAlignment="1"/>
    <xf numFmtId="3" fontId="10" fillId="0" borderId="2" xfId="1" applyNumberFormat="1" applyFont="1" applyFill="1" applyBorder="1" applyAlignment="1"/>
    <xf numFmtId="3" fontId="10" fillId="0" borderId="9" xfId="1" applyNumberFormat="1" applyFont="1" applyFill="1" applyBorder="1" applyAlignment="1"/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justify"/>
    </xf>
    <xf numFmtId="0" fontId="11" fillId="0" borderId="0" xfId="1" applyFont="1" applyFill="1"/>
    <xf numFmtId="3" fontId="10" fillId="0" borderId="1" xfId="0" applyNumberFormat="1" applyFont="1" applyBorder="1"/>
    <xf numFmtId="0" fontId="4" fillId="0" borderId="0" xfId="1" applyFont="1" applyFill="1" applyAlignment="1">
      <alignment wrapText="1"/>
    </xf>
    <xf numFmtId="0" fontId="4" fillId="4" borderId="0" xfId="1" applyFont="1" applyFill="1"/>
    <xf numFmtId="0" fontId="4" fillId="0" borderId="0" xfId="1" applyFont="1" applyFill="1" applyBorder="1"/>
    <xf numFmtId="0" fontId="8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wrapText="1"/>
    </xf>
    <xf numFmtId="14" fontId="10" fillId="0" borderId="1" xfId="1" applyNumberFormat="1" applyFont="1" applyFill="1" applyBorder="1" applyAlignment="1">
      <alignment wrapText="1"/>
    </xf>
    <xf numFmtId="0" fontId="9" fillId="2" borderId="5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/>
    </xf>
    <xf numFmtId="3" fontId="10" fillId="0" borderId="1" xfId="1" applyNumberFormat="1" applyFont="1" applyBorder="1"/>
    <xf numFmtId="3" fontId="10" fillId="0" borderId="1" xfId="1" applyNumberFormat="1" applyFont="1" applyFill="1" applyBorder="1"/>
    <xf numFmtId="3" fontId="4" fillId="0" borderId="0" xfId="1" applyNumberFormat="1" applyFont="1" applyFill="1" applyBorder="1"/>
    <xf numFmtId="1" fontId="8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justify"/>
    </xf>
    <xf numFmtId="0" fontId="10" fillId="0" borderId="1" xfId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justify"/>
    </xf>
    <xf numFmtId="0" fontId="9" fillId="2" borderId="7" xfId="1" applyFont="1" applyFill="1" applyBorder="1" applyAlignment="1">
      <alignment vertical="center" wrapText="1"/>
    </xf>
    <xf numFmtId="0" fontId="10" fillId="2" borderId="6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15" fillId="0" borderId="0" xfId="1" applyFont="1" applyFill="1"/>
    <xf numFmtId="3" fontId="16" fillId="4" borderId="1" xfId="1" applyNumberFormat="1" applyFont="1" applyFill="1" applyBorder="1" applyAlignment="1">
      <alignment wrapText="1"/>
    </xf>
    <xf numFmtId="3" fontId="16" fillId="4" borderId="1" xfId="1" applyNumberFormat="1" applyFont="1" applyFill="1" applyBorder="1" applyAlignment="1">
      <alignment horizontal="left" wrapText="1"/>
    </xf>
    <xf numFmtId="3" fontId="16" fillId="0" borderId="1" xfId="1" applyNumberFormat="1" applyFont="1" applyFill="1" applyBorder="1" applyAlignment="1">
      <alignment horizontal="left" wrapText="1"/>
    </xf>
    <xf numFmtId="3" fontId="16" fillId="0" borderId="1" xfId="1" applyNumberFormat="1" applyFont="1" applyFill="1" applyBorder="1" applyAlignment="1"/>
    <xf numFmtId="3" fontId="17" fillId="0" borderId="2" xfId="1" applyNumberFormat="1" applyFont="1" applyFill="1" applyBorder="1" applyAlignment="1"/>
    <xf numFmtId="3" fontId="16" fillId="4" borderId="1" xfId="1" applyNumberFormat="1" applyFont="1" applyFill="1" applyBorder="1" applyAlignment="1"/>
    <xf numFmtId="3" fontId="16" fillId="0" borderId="1" xfId="1" applyNumberFormat="1" applyFont="1" applyFill="1" applyBorder="1" applyAlignment="1">
      <alignment wrapText="1"/>
    </xf>
    <xf numFmtId="14" fontId="16" fillId="4" borderId="1" xfId="1" applyNumberFormat="1" applyFont="1" applyFill="1" applyBorder="1" applyAlignment="1"/>
    <xf numFmtId="14" fontId="17" fillId="0" borderId="2" xfId="1" applyNumberFormat="1" applyFont="1" applyFill="1" applyBorder="1" applyAlignment="1"/>
    <xf numFmtId="14" fontId="16" fillId="0" borderId="1" xfId="1" applyNumberFormat="1" applyFont="1" applyFill="1" applyBorder="1" applyAlignment="1"/>
    <xf numFmtId="14" fontId="16" fillId="0" borderId="6" xfId="1" applyNumberFormat="1" applyFont="1" applyFill="1" applyBorder="1" applyAlignment="1"/>
    <xf numFmtId="3" fontId="10" fillId="0" borderId="8" xfId="1" applyNumberFormat="1" applyFont="1" applyFill="1" applyBorder="1" applyAlignment="1">
      <alignment horizontal="left" wrapText="1"/>
    </xf>
    <xf numFmtId="4" fontId="10" fillId="0" borderId="1" xfId="1" applyNumberFormat="1" applyFont="1" applyFill="1" applyBorder="1" applyAlignment="1"/>
    <xf numFmtId="4" fontId="10" fillId="0" borderId="2" xfId="1" applyNumberFormat="1" applyFont="1" applyFill="1" applyBorder="1" applyAlignment="1"/>
    <xf numFmtId="4" fontId="10" fillId="0" borderId="8" xfId="1" applyNumberFormat="1" applyFont="1" applyFill="1" applyBorder="1" applyAlignment="1"/>
    <xf numFmtId="0" fontId="16" fillId="0" borderId="5" xfId="1" applyFont="1" applyFill="1" applyBorder="1" applyAlignment="1">
      <alignment vertical="center" wrapText="1"/>
    </xf>
    <xf numFmtId="0" fontId="16" fillId="0" borderId="8" xfId="1" applyFont="1" applyFill="1" applyBorder="1" applyAlignment="1">
      <alignment vertical="center" wrapText="1"/>
    </xf>
    <xf numFmtId="0" fontId="16" fillId="0" borderId="1" xfId="1" applyFont="1" applyFill="1" applyBorder="1" applyAlignment="1">
      <alignment vertical="center" wrapText="1"/>
    </xf>
    <xf numFmtId="3" fontId="16" fillId="0" borderId="2" xfId="1" applyNumberFormat="1" applyFont="1" applyFill="1" applyBorder="1" applyAlignment="1">
      <alignment wrapText="1"/>
    </xf>
    <xf numFmtId="3" fontId="10" fillId="0" borderId="2" xfId="1" applyNumberFormat="1" applyFont="1" applyFill="1" applyBorder="1" applyAlignment="1">
      <alignment horizontal="right" wrapText="1"/>
    </xf>
    <xf numFmtId="14" fontId="16" fillId="0" borderId="2" xfId="1" applyNumberFormat="1" applyFont="1" applyFill="1" applyBorder="1" applyAlignment="1">
      <alignment wrapText="1"/>
    </xf>
    <xf numFmtId="3" fontId="16" fillId="0" borderId="8" xfId="1" applyNumberFormat="1" applyFont="1" applyFill="1" applyBorder="1" applyAlignment="1">
      <alignment wrapText="1"/>
    </xf>
    <xf numFmtId="3" fontId="18" fillId="0" borderId="1" xfId="1" applyNumberFormat="1" applyFont="1" applyFill="1" applyBorder="1" applyAlignment="1"/>
    <xf numFmtId="0" fontId="19" fillId="0" borderId="0" xfId="1" applyFont="1" applyFill="1"/>
    <xf numFmtId="14" fontId="4" fillId="0" borderId="0" xfId="1" applyNumberFormat="1" applyFont="1" applyFill="1"/>
    <xf numFmtId="3" fontId="10" fillId="4" borderId="1" xfId="0" applyNumberFormat="1" applyFont="1" applyFill="1" applyBorder="1"/>
    <xf numFmtId="4" fontId="10" fillId="4" borderId="2" xfId="1" applyNumberFormat="1" applyFont="1" applyFill="1" applyBorder="1" applyAlignment="1"/>
    <xf numFmtId="4" fontId="10" fillId="4" borderId="1" xfId="1" applyNumberFormat="1" applyFont="1" applyFill="1" applyBorder="1" applyAlignment="1"/>
    <xf numFmtId="3" fontId="10" fillId="4" borderId="2" xfId="1" applyNumberFormat="1" applyFont="1" applyFill="1" applyBorder="1" applyAlignment="1"/>
    <xf numFmtId="3" fontId="9" fillId="4" borderId="1" xfId="1" applyNumberFormat="1" applyFont="1" applyFill="1" applyBorder="1" applyAlignment="1"/>
    <xf numFmtId="0" fontId="5" fillId="4" borderId="7" xfId="1" applyFont="1" applyFill="1" applyBorder="1" applyAlignment="1">
      <alignment horizontal="left" vertical="top"/>
    </xf>
    <xf numFmtId="0" fontId="5" fillId="4" borderId="7" xfId="1" applyFont="1" applyFill="1" applyBorder="1" applyAlignment="1">
      <alignment horizontal="center" vertical="top"/>
    </xf>
    <xf numFmtId="1" fontId="8" fillId="4" borderId="5" xfId="1" applyNumberFormat="1" applyFont="1" applyFill="1" applyBorder="1" applyAlignment="1">
      <alignment horizontal="center" vertical="center" wrapText="1"/>
    </xf>
    <xf numFmtId="1" fontId="8" fillId="4" borderId="1" xfId="1" applyNumberFormat="1" applyFont="1" applyFill="1" applyBorder="1" applyAlignment="1">
      <alignment horizontal="center" vertical="center" wrapText="1"/>
    </xf>
    <xf numFmtId="3" fontId="10" fillId="4" borderId="1" xfId="1" applyNumberFormat="1" applyFont="1" applyFill="1" applyBorder="1" applyAlignment="1"/>
    <xf numFmtId="3" fontId="5" fillId="4" borderId="1" xfId="1" applyNumberFormat="1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top" wrapText="1"/>
    </xf>
    <xf numFmtId="0" fontId="9" fillId="4" borderId="5" xfId="1" applyFont="1" applyFill="1" applyBorder="1" applyAlignment="1">
      <alignment vertical="center" wrapText="1"/>
    </xf>
    <xf numFmtId="3" fontId="5" fillId="4" borderId="7" xfId="1" applyNumberFormat="1" applyFont="1" applyFill="1" applyBorder="1" applyAlignment="1">
      <alignment wrapText="1"/>
    </xf>
    <xf numFmtId="3" fontId="5" fillId="4" borderId="6" xfId="1" applyNumberFormat="1" applyFont="1" applyFill="1" applyBorder="1" applyAlignment="1">
      <alignment wrapText="1"/>
    </xf>
    <xf numFmtId="0" fontId="5" fillId="4" borderId="1" xfId="1" applyFont="1" applyFill="1" applyBorder="1" applyAlignment="1">
      <alignment vertical="top" wrapText="1"/>
    </xf>
    <xf numFmtId="0" fontId="9" fillId="4" borderId="9" xfId="1" applyFont="1" applyFill="1" applyBorder="1" applyAlignment="1">
      <alignment vertical="center" wrapText="1"/>
    </xf>
    <xf numFmtId="0" fontId="5" fillId="4" borderId="10" xfId="1" applyFont="1" applyFill="1" applyBorder="1" applyAlignment="1">
      <alignment vertical="center" wrapText="1"/>
    </xf>
    <xf numFmtId="0" fontId="5" fillId="4" borderId="2" xfId="1" applyFont="1" applyFill="1" applyBorder="1" applyAlignment="1">
      <alignment vertical="center" wrapText="1"/>
    </xf>
    <xf numFmtId="3" fontId="16" fillId="0" borderId="1" xfId="0" applyNumberFormat="1" applyFont="1" applyFill="1" applyBorder="1"/>
    <xf numFmtId="3" fontId="10" fillId="0" borderId="1" xfId="0" applyNumberFormat="1" applyFont="1" applyFill="1" applyBorder="1"/>
    <xf numFmtId="0" fontId="5" fillId="4" borderId="4" xfId="1" applyFont="1" applyFill="1" applyBorder="1" applyAlignment="1">
      <alignment horizontal="center" vertical="top" wrapText="1"/>
    </xf>
    <xf numFmtId="0" fontId="5" fillId="4" borderId="11" xfId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top" wrapText="1"/>
    </xf>
    <xf numFmtId="0" fontId="5" fillId="4" borderId="6" xfId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64" fontId="23" fillId="0" borderId="5" xfId="2" applyNumberFormat="1" applyFont="1" applyFill="1" applyBorder="1" applyAlignment="1">
      <alignment horizontal="center"/>
    </xf>
    <xf numFmtId="164" fontId="23" fillId="0" borderId="6" xfId="2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left" wrapText="1"/>
    </xf>
    <xf numFmtId="0" fontId="5" fillId="0" borderId="0" xfId="1" applyFont="1" applyBorder="1" applyAlignment="1">
      <alignment horizontal="left"/>
    </xf>
    <xf numFmtId="0" fontId="5" fillId="4" borderId="5" xfId="1" applyFont="1" applyFill="1" applyBorder="1" applyAlignment="1">
      <alignment horizontal="right" wrapText="1"/>
    </xf>
    <xf numFmtId="0" fontId="5" fillId="4" borderId="7" xfId="1" applyFont="1" applyFill="1" applyBorder="1" applyAlignment="1">
      <alignment horizontal="right" wrapText="1"/>
    </xf>
    <xf numFmtId="0" fontId="5" fillId="4" borderId="6" xfId="1" applyFont="1" applyFill="1" applyBorder="1" applyAlignment="1">
      <alignment horizontal="right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1" applyFont="1" applyAlignment="1">
      <alignment horizontal="center"/>
    </xf>
    <xf numFmtId="0" fontId="5" fillId="4" borderId="3" xfId="1" applyFont="1" applyFill="1" applyBorder="1" applyAlignment="1">
      <alignment horizontal="left" vertical="top" wrapText="1"/>
    </xf>
    <xf numFmtId="0" fontId="5" fillId="4" borderId="10" xfId="1" applyFont="1" applyFill="1" applyBorder="1" applyAlignment="1">
      <alignment horizontal="left" vertical="top" wrapText="1"/>
    </xf>
    <xf numFmtId="0" fontId="4" fillId="0" borderId="0" xfId="1" applyFont="1" applyAlignment="1">
      <alignment wrapText="1"/>
    </xf>
    <xf numFmtId="0" fontId="4" fillId="4" borderId="0" xfId="1" applyFont="1" applyFill="1" applyAlignment="1">
      <alignment wrapText="1"/>
    </xf>
    <xf numFmtId="0" fontId="2" fillId="4" borderId="0" xfId="0" applyFont="1" applyFill="1" applyAlignment="1">
      <alignment wrapText="1"/>
    </xf>
    <xf numFmtId="0" fontId="5" fillId="4" borderId="4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4" fontId="10" fillId="4" borderId="5" xfId="2" applyNumberFormat="1" applyFont="1" applyFill="1" applyBorder="1" applyAlignment="1">
      <alignment horizontal="center"/>
    </xf>
    <xf numFmtId="164" fontId="10" fillId="4" borderId="6" xfId="2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left" vertical="top" wrapText="1"/>
    </xf>
    <xf numFmtId="0" fontId="5" fillId="4" borderId="2" xfId="1" applyFont="1" applyFill="1" applyBorder="1" applyAlignment="1">
      <alignment horizontal="left" vertical="top" wrapText="1"/>
    </xf>
  </cellXfs>
  <cellStyles count="11">
    <cellStyle name="Comma 2" xfId="4"/>
    <cellStyle name="Hyperlink 2" xfId="5"/>
    <cellStyle name="Normal" xfId="0" builtinId="0"/>
    <cellStyle name="Normal 2" xfId="1"/>
    <cellStyle name="Normal 3" xfId="6"/>
    <cellStyle name="Normal 3 2" xfId="7"/>
    <cellStyle name="Normal 3 3" xfId="8"/>
    <cellStyle name="Normal 3 4" xfId="9"/>
    <cellStyle name="Normal 4" xfId="10"/>
    <cellStyle name="Normal 5" xfId="3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89"/>
  <sheetViews>
    <sheetView tabSelected="1" zoomScale="73" zoomScaleNormal="73" workbookViewId="0"/>
  </sheetViews>
  <sheetFormatPr defaultRowHeight="12.75"/>
  <cols>
    <col min="1" max="1" width="48.7109375" style="1" customWidth="1"/>
    <col min="2" max="2" width="16.5703125" style="1" customWidth="1"/>
    <col min="3" max="3" width="18.28515625" style="1" customWidth="1"/>
    <col min="4" max="4" width="10.28515625" style="1" customWidth="1"/>
    <col min="5" max="5" width="16.140625" style="1" customWidth="1"/>
    <col min="6" max="6" width="14" style="1" customWidth="1"/>
    <col min="7" max="7" width="15" style="1" customWidth="1"/>
    <col min="8" max="8" width="14" style="1" customWidth="1"/>
    <col min="9" max="9" width="17.42578125" style="1" customWidth="1"/>
    <col min="10" max="11" width="14.7109375" style="1" customWidth="1"/>
    <col min="12" max="12" width="9.7109375" style="1" customWidth="1"/>
    <col min="13" max="13" width="14.5703125" style="1" customWidth="1"/>
    <col min="14" max="14" width="16" style="1" customWidth="1"/>
    <col min="15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14" ht="15.75">
      <c r="M1" s="2"/>
    </row>
    <row r="2" spans="1:14" ht="14.25">
      <c r="L2" s="3" t="s">
        <v>137</v>
      </c>
    </row>
    <row r="3" spans="1:14" ht="15.75">
      <c r="A3" s="104" t="s">
        <v>10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4" ht="10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8.75">
      <c r="A5" s="113" t="s">
        <v>111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ht="18.75">
      <c r="A6" s="113" t="s">
        <v>70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</row>
    <row r="7" spans="1:14" s="5" customFormat="1" ht="15.75">
      <c r="A7" s="104"/>
      <c r="B7" s="104"/>
      <c r="C7" s="104"/>
      <c r="D7" s="104"/>
      <c r="E7" s="104"/>
      <c r="F7" s="104"/>
      <c r="G7" s="104"/>
      <c r="H7" s="104"/>
      <c r="I7" s="4"/>
      <c r="J7" s="4"/>
      <c r="M7" s="4" t="s">
        <v>3</v>
      </c>
      <c r="N7" s="6">
        <v>7225</v>
      </c>
    </row>
    <row r="8" spans="1:14" s="5" customFormat="1" ht="17.25" customHeight="1">
      <c r="A8" s="7" t="s">
        <v>60</v>
      </c>
    </row>
    <row r="9" spans="1:14" s="5" customFormat="1" ht="8.25" customHeight="1">
      <c r="A9" s="8"/>
    </row>
    <row r="10" spans="1:14" ht="15.75" customHeight="1">
      <c r="A10" s="95" t="s">
        <v>54</v>
      </c>
      <c r="B10" s="92" t="s">
        <v>5</v>
      </c>
      <c r="C10" s="92" t="s">
        <v>6</v>
      </c>
      <c r="D10" s="92" t="s">
        <v>8</v>
      </c>
      <c r="E10" s="92" t="s">
        <v>9</v>
      </c>
      <c r="F10" s="92" t="s">
        <v>7</v>
      </c>
      <c r="G10" s="92" t="s">
        <v>129</v>
      </c>
      <c r="H10" s="92" t="s">
        <v>130</v>
      </c>
      <c r="I10" s="92" t="s">
        <v>120</v>
      </c>
      <c r="J10" s="92" t="s">
        <v>123</v>
      </c>
      <c r="K10" s="71" t="s">
        <v>1</v>
      </c>
      <c r="L10" s="72"/>
      <c r="M10" s="92" t="s">
        <v>115</v>
      </c>
      <c r="N10" s="92" t="s">
        <v>124</v>
      </c>
    </row>
    <row r="11" spans="1:14" ht="15.75" customHeight="1">
      <c r="A11" s="110"/>
      <c r="B11" s="93"/>
      <c r="C11" s="93"/>
      <c r="D11" s="93"/>
      <c r="E11" s="93"/>
      <c r="F11" s="93"/>
      <c r="G11" s="93"/>
      <c r="H11" s="93"/>
      <c r="I11" s="93"/>
      <c r="J11" s="93"/>
      <c r="K11" s="132" t="s">
        <v>11</v>
      </c>
      <c r="L11" s="114" t="s">
        <v>12</v>
      </c>
      <c r="M11" s="93"/>
      <c r="N11" s="93"/>
    </row>
    <row r="12" spans="1:14" ht="96.75" customHeight="1">
      <c r="A12" s="111"/>
      <c r="B12" s="94"/>
      <c r="C12" s="94"/>
      <c r="D12" s="94"/>
      <c r="E12" s="94"/>
      <c r="F12" s="94"/>
      <c r="G12" s="94"/>
      <c r="H12" s="94"/>
      <c r="I12" s="94"/>
      <c r="J12" s="94"/>
      <c r="K12" s="133"/>
      <c r="L12" s="115"/>
      <c r="M12" s="94"/>
      <c r="N12" s="94"/>
    </row>
    <row r="13" spans="1:14" ht="33" customHeight="1">
      <c r="A13" s="73" t="s">
        <v>25</v>
      </c>
      <c r="B13" s="73" t="s">
        <v>26</v>
      </c>
      <c r="C13" s="73" t="s">
        <v>27</v>
      </c>
      <c r="D13" s="73" t="s">
        <v>28</v>
      </c>
      <c r="E13" s="73" t="s">
        <v>29</v>
      </c>
      <c r="F13" s="73" t="s">
        <v>30</v>
      </c>
      <c r="G13" s="73" t="s">
        <v>34</v>
      </c>
      <c r="H13" s="73" t="s">
        <v>35</v>
      </c>
      <c r="I13" s="73" t="s">
        <v>31</v>
      </c>
      <c r="J13" s="73" t="s">
        <v>48</v>
      </c>
      <c r="K13" s="73" t="s">
        <v>36</v>
      </c>
      <c r="L13" s="73" t="s">
        <v>37</v>
      </c>
      <c r="M13" s="73" t="s">
        <v>38</v>
      </c>
      <c r="N13" s="74" t="s">
        <v>39</v>
      </c>
    </row>
    <row r="14" spans="1:14" s="14" customFormat="1" ht="49.5" customHeight="1">
      <c r="A14" s="41" t="s">
        <v>71</v>
      </c>
      <c r="B14" s="44">
        <v>12894000000</v>
      </c>
      <c r="C14" s="41" t="s">
        <v>81</v>
      </c>
      <c r="D14" s="46" t="s">
        <v>80</v>
      </c>
      <c r="E14" s="47" t="s">
        <v>83</v>
      </c>
      <c r="F14" s="48">
        <v>48264</v>
      </c>
      <c r="G14" s="12">
        <v>111312030.81</v>
      </c>
      <c r="H14" s="11">
        <v>0</v>
      </c>
      <c r="I14" s="68">
        <v>9547754.3900000006</v>
      </c>
      <c r="J14" s="75">
        <f>+K14+L14</f>
        <v>2327954.21</v>
      </c>
      <c r="K14" s="53">
        <v>2327954.21</v>
      </c>
      <c r="L14" s="13"/>
      <c r="M14" s="75">
        <f>+J14+I14</f>
        <v>11875708.600000001</v>
      </c>
      <c r="N14" s="12">
        <v>98600629.370000005</v>
      </c>
    </row>
    <row r="15" spans="1:14" s="14" customFormat="1" ht="67.5" customHeight="1">
      <c r="A15" s="41" t="s">
        <v>72</v>
      </c>
      <c r="B15" s="45">
        <v>105000000</v>
      </c>
      <c r="C15" s="41" t="s">
        <v>82</v>
      </c>
      <c r="D15" s="46" t="s">
        <v>79</v>
      </c>
      <c r="E15" s="47" t="s">
        <v>83</v>
      </c>
      <c r="F15" s="48">
        <v>49665</v>
      </c>
      <c r="G15" s="45">
        <v>161818648.53</v>
      </c>
      <c r="H15" s="15">
        <v>0</v>
      </c>
      <c r="I15" s="54">
        <v>11341464.640000001</v>
      </c>
      <c r="J15" s="75">
        <f>+K15+L15</f>
        <v>6425940.1699999999</v>
      </c>
      <c r="K15" s="54">
        <v>6425940.1699999999</v>
      </c>
      <c r="L15" s="17"/>
      <c r="M15" s="75">
        <f t="shared" ref="M15:M26" si="0">+J15+I15</f>
        <v>17767404.810000002</v>
      </c>
      <c r="N15" s="16">
        <f t="shared" ref="N15:N21" si="1">+G15-I15</f>
        <v>150477183.88999999</v>
      </c>
    </row>
    <row r="16" spans="1:14" s="14" customFormat="1" ht="48" customHeight="1">
      <c r="A16" s="41" t="s">
        <v>73</v>
      </c>
      <c r="B16" s="45">
        <v>56000000</v>
      </c>
      <c r="C16" s="41" t="s">
        <v>82</v>
      </c>
      <c r="D16" s="46" t="s">
        <v>79</v>
      </c>
      <c r="E16" s="47" t="s">
        <v>83</v>
      </c>
      <c r="F16" s="49">
        <v>52397</v>
      </c>
      <c r="G16" s="45">
        <v>109526480</v>
      </c>
      <c r="H16" s="15">
        <v>0</v>
      </c>
      <c r="I16" s="16">
        <v>0</v>
      </c>
      <c r="J16" s="75">
        <f t="shared" ref="J16:J26" si="2">+K16+L16</f>
        <v>1789036.82</v>
      </c>
      <c r="K16" s="54">
        <v>1789036.82</v>
      </c>
      <c r="L16" s="17"/>
      <c r="M16" s="75">
        <f t="shared" si="0"/>
        <v>1789036.82</v>
      </c>
      <c r="N16" s="16">
        <f t="shared" si="1"/>
        <v>109526480</v>
      </c>
    </row>
    <row r="17" spans="1:16" s="14" customFormat="1" ht="45.75" customHeight="1">
      <c r="A17" s="41" t="s">
        <v>74</v>
      </c>
      <c r="B17" s="46">
        <v>35803981</v>
      </c>
      <c r="C17" s="41" t="s">
        <v>82</v>
      </c>
      <c r="D17" s="46" t="s">
        <v>79</v>
      </c>
      <c r="E17" s="47" t="s">
        <v>83</v>
      </c>
      <c r="F17" s="48">
        <v>49192</v>
      </c>
      <c r="G17" s="45">
        <v>50275436.079999998</v>
      </c>
      <c r="H17" s="15">
        <v>0</v>
      </c>
      <c r="I17" s="67">
        <v>3591102.56</v>
      </c>
      <c r="J17" s="75">
        <f t="shared" si="2"/>
        <v>1645649.51</v>
      </c>
      <c r="K17" s="54">
        <v>1645649.51</v>
      </c>
      <c r="L17" s="17"/>
      <c r="M17" s="75">
        <f t="shared" si="0"/>
        <v>5236752.07</v>
      </c>
      <c r="N17" s="16">
        <f>+G17-I17</f>
        <v>46684333.519999996</v>
      </c>
    </row>
    <row r="18" spans="1:16" s="14" customFormat="1" ht="48.75" customHeight="1">
      <c r="A18" s="41" t="s">
        <v>75</v>
      </c>
      <c r="B18" s="45">
        <v>50000000</v>
      </c>
      <c r="C18" s="41" t="s">
        <v>82</v>
      </c>
      <c r="D18" s="46" t="s">
        <v>79</v>
      </c>
      <c r="E18" s="47" t="s">
        <v>83</v>
      </c>
      <c r="F18" s="48">
        <v>52047</v>
      </c>
      <c r="G18" s="45">
        <v>88467194.109999999</v>
      </c>
      <c r="H18" s="15">
        <v>0</v>
      </c>
      <c r="I18" s="54">
        <v>4548441.88</v>
      </c>
      <c r="J18" s="75">
        <f t="shared" si="2"/>
        <v>1688611.29</v>
      </c>
      <c r="K18" s="54">
        <v>1688611.29</v>
      </c>
      <c r="L18" s="17"/>
      <c r="M18" s="75">
        <f t="shared" si="0"/>
        <v>6237053.1699999999</v>
      </c>
      <c r="N18" s="16">
        <f t="shared" si="1"/>
        <v>83918752.230000004</v>
      </c>
    </row>
    <row r="19" spans="1:16" s="14" customFormat="1" ht="45.75" customHeight="1">
      <c r="A19" s="41" t="s">
        <v>76</v>
      </c>
      <c r="B19" s="45">
        <v>15000000</v>
      </c>
      <c r="C19" s="41" t="s">
        <v>82</v>
      </c>
      <c r="D19" s="46" t="s">
        <v>79</v>
      </c>
      <c r="E19" s="47" t="s">
        <v>83</v>
      </c>
      <c r="F19" s="48">
        <v>50861</v>
      </c>
      <c r="G19" s="45">
        <v>24962282.09</v>
      </c>
      <c r="H19" s="15">
        <v>0</v>
      </c>
      <c r="I19" s="67">
        <v>1386191.82</v>
      </c>
      <c r="J19" s="75">
        <f t="shared" si="2"/>
        <v>780438.09</v>
      </c>
      <c r="K19" s="54">
        <v>780438.09</v>
      </c>
      <c r="L19" s="17"/>
      <c r="M19" s="75">
        <f t="shared" si="0"/>
        <v>2166629.91</v>
      </c>
      <c r="N19" s="16">
        <f t="shared" si="1"/>
        <v>23576090.27</v>
      </c>
    </row>
    <row r="20" spans="1:16" s="14" customFormat="1" ht="48" customHeight="1">
      <c r="A20" s="41" t="s">
        <v>77</v>
      </c>
      <c r="B20" s="45">
        <v>18000000</v>
      </c>
      <c r="C20" s="41" t="s">
        <v>82</v>
      </c>
      <c r="D20" s="46" t="s">
        <v>79</v>
      </c>
      <c r="E20" s="47" t="s">
        <v>83</v>
      </c>
      <c r="F20" s="48">
        <v>52086</v>
      </c>
      <c r="G20" s="45">
        <v>32932885.010000002</v>
      </c>
      <c r="H20" s="15">
        <v>0</v>
      </c>
      <c r="I20" s="67">
        <v>1431676.21</v>
      </c>
      <c r="J20" s="75">
        <f t="shared" si="2"/>
        <v>698664.76</v>
      </c>
      <c r="K20" s="54">
        <v>698664.76</v>
      </c>
      <c r="L20" s="17"/>
      <c r="M20" s="75">
        <f t="shared" si="0"/>
        <v>2130340.9699999997</v>
      </c>
      <c r="N20" s="16">
        <f t="shared" si="1"/>
        <v>31501208.800000001</v>
      </c>
    </row>
    <row r="21" spans="1:16" s="14" customFormat="1" ht="60.75" customHeight="1">
      <c r="A21" s="42" t="s">
        <v>78</v>
      </c>
      <c r="B21" s="45">
        <v>40000000</v>
      </c>
      <c r="C21" s="41" t="s">
        <v>82</v>
      </c>
      <c r="D21" s="46" t="s">
        <v>79</v>
      </c>
      <c r="E21" s="47" t="s">
        <v>83</v>
      </c>
      <c r="F21" s="48">
        <v>49188</v>
      </c>
      <c r="G21" s="45">
        <v>64008981.939999998</v>
      </c>
      <c r="H21" s="15">
        <v>0</v>
      </c>
      <c r="I21" s="67">
        <v>4741406.0199999996</v>
      </c>
      <c r="J21" s="75">
        <f t="shared" si="2"/>
        <v>612137.71</v>
      </c>
      <c r="K21" s="54">
        <v>612137.71</v>
      </c>
      <c r="L21" s="17"/>
      <c r="M21" s="75">
        <f t="shared" si="0"/>
        <v>5353543.7299999995</v>
      </c>
      <c r="N21" s="16">
        <f t="shared" si="1"/>
        <v>59267575.920000002</v>
      </c>
      <c r="P21" s="65"/>
    </row>
    <row r="22" spans="1:16" s="14" customFormat="1" ht="51" customHeight="1">
      <c r="A22" s="52" t="s">
        <v>103</v>
      </c>
      <c r="B22" s="16">
        <v>22000000</v>
      </c>
      <c r="C22" s="41" t="s">
        <v>82</v>
      </c>
      <c r="D22" s="46" t="s">
        <v>79</v>
      </c>
      <c r="E22" s="47" t="s">
        <v>83</v>
      </c>
      <c r="F22" s="16">
        <v>52873</v>
      </c>
      <c r="G22" s="55">
        <v>43028260</v>
      </c>
      <c r="H22" s="15">
        <v>0</v>
      </c>
      <c r="I22" s="16">
        <v>0</v>
      </c>
      <c r="J22" s="75">
        <f t="shared" si="2"/>
        <v>449449.74</v>
      </c>
      <c r="K22" s="54">
        <v>449449.74</v>
      </c>
      <c r="L22" s="17"/>
      <c r="M22" s="75">
        <f t="shared" si="0"/>
        <v>449449.74</v>
      </c>
      <c r="N22" s="16">
        <f>+G22+H22-I22</f>
        <v>43028260</v>
      </c>
    </row>
    <row r="23" spans="1:16" s="14" customFormat="1" ht="30" customHeight="1">
      <c r="A23" s="43" t="s">
        <v>113</v>
      </c>
      <c r="B23" s="44">
        <v>68657</v>
      </c>
      <c r="C23" s="47" t="s">
        <v>86</v>
      </c>
      <c r="D23" s="46" t="s">
        <v>85</v>
      </c>
      <c r="E23" s="47" t="s">
        <v>83</v>
      </c>
      <c r="F23" s="50">
        <v>44222</v>
      </c>
      <c r="G23" s="16">
        <v>1035</v>
      </c>
      <c r="H23" s="15">
        <v>0</v>
      </c>
      <c r="I23" s="16">
        <v>1035</v>
      </c>
      <c r="J23" s="75">
        <f t="shared" si="2"/>
        <v>4</v>
      </c>
      <c r="K23" s="16">
        <v>4</v>
      </c>
      <c r="L23" s="17"/>
      <c r="M23" s="75">
        <f t="shared" si="0"/>
        <v>1039</v>
      </c>
      <c r="N23" s="16">
        <f>+G23-I23</f>
        <v>0</v>
      </c>
    </row>
    <row r="24" spans="1:16" s="14" customFormat="1" ht="30" customHeight="1">
      <c r="A24" s="43" t="s">
        <v>104</v>
      </c>
      <c r="B24" s="44">
        <v>105452</v>
      </c>
      <c r="C24" s="47" t="s">
        <v>126</v>
      </c>
      <c r="D24" s="46" t="s">
        <v>85</v>
      </c>
      <c r="E24" s="47" t="s">
        <v>83</v>
      </c>
      <c r="F24" s="51">
        <v>46290</v>
      </c>
      <c r="G24" s="16"/>
      <c r="H24" s="15">
        <v>105452</v>
      </c>
      <c r="I24" s="16">
        <v>24943</v>
      </c>
      <c r="J24" s="75">
        <f t="shared" si="2"/>
        <v>780</v>
      </c>
      <c r="K24" s="16">
        <v>780</v>
      </c>
      <c r="L24" s="17"/>
      <c r="M24" s="75">
        <f t="shared" si="0"/>
        <v>25723</v>
      </c>
      <c r="N24" s="16">
        <f>+H24-I24</f>
        <v>80509</v>
      </c>
    </row>
    <row r="25" spans="1:16" s="14" customFormat="1" ht="30" customHeight="1">
      <c r="A25" s="43" t="s">
        <v>112</v>
      </c>
      <c r="B25" s="44">
        <v>130800</v>
      </c>
      <c r="C25" s="47" t="s">
        <v>127</v>
      </c>
      <c r="D25" s="46" t="s">
        <v>85</v>
      </c>
      <c r="E25" s="47" t="s">
        <v>83</v>
      </c>
      <c r="F25" s="51">
        <v>46387</v>
      </c>
      <c r="G25" s="16"/>
      <c r="H25" s="15">
        <v>130800</v>
      </c>
      <c r="I25" s="16">
        <v>47714</v>
      </c>
      <c r="J25" s="75">
        <f t="shared" si="2"/>
        <v>519</v>
      </c>
      <c r="K25" s="16">
        <v>519</v>
      </c>
      <c r="L25" s="17"/>
      <c r="M25" s="75">
        <f t="shared" si="0"/>
        <v>48233</v>
      </c>
      <c r="N25" s="16">
        <f>+H25-I25</f>
        <v>83086</v>
      </c>
    </row>
    <row r="26" spans="1:16" s="14" customFormat="1" ht="64.5" customHeight="1">
      <c r="A26" s="43" t="s">
        <v>105</v>
      </c>
      <c r="B26" s="44">
        <v>67000000</v>
      </c>
      <c r="C26" s="41" t="s">
        <v>82</v>
      </c>
      <c r="D26" s="46" t="s">
        <v>79</v>
      </c>
      <c r="E26" s="47" t="s">
        <v>83</v>
      </c>
      <c r="F26" s="50">
        <v>51491</v>
      </c>
      <c r="G26" s="12">
        <v>0</v>
      </c>
      <c r="H26" s="12">
        <v>0</v>
      </c>
      <c r="I26" s="12">
        <v>0</v>
      </c>
      <c r="J26" s="75">
        <f t="shared" si="2"/>
        <v>0</v>
      </c>
      <c r="K26" s="12">
        <v>0</v>
      </c>
      <c r="L26" s="12">
        <v>0</v>
      </c>
      <c r="M26" s="75">
        <f t="shared" si="0"/>
        <v>0</v>
      </c>
      <c r="N26" s="12">
        <v>0</v>
      </c>
    </row>
    <row r="27" spans="1:16" s="14" customFormat="1" ht="77.25" customHeight="1">
      <c r="A27" s="43" t="s">
        <v>128</v>
      </c>
      <c r="B27" s="44">
        <v>60000000</v>
      </c>
      <c r="C27" s="41" t="s">
        <v>82</v>
      </c>
      <c r="D27" s="46" t="s">
        <v>79</v>
      </c>
      <c r="E27" s="47" t="s">
        <v>83</v>
      </c>
      <c r="F27" s="50">
        <v>53949</v>
      </c>
      <c r="G27" s="12">
        <v>0</v>
      </c>
      <c r="H27" s="12">
        <v>0</v>
      </c>
      <c r="I27" s="12">
        <v>0</v>
      </c>
      <c r="J27" s="75">
        <f t="shared" ref="J27" si="3">+K27+L27</f>
        <v>0</v>
      </c>
      <c r="K27" s="12">
        <v>0</v>
      </c>
      <c r="L27" s="12">
        <v>0</v>
      </c>
      <c r="M27" s="75">
        <f t="shared" ref="M27" si="4">+J27+I27</f>
        <v>0</v>
      </c>
      <c r="N27" s="12">
        <v>0</v>
      </c>
    </row>
    <row r="28" spans="1:16" s="14" customFormat="1" ht="21" customHeight="1">
      <c r="A28" s="107" t="s">
        <v>2</v>
      </c>
      <c r="B28" s="108"/>
      <c r="C28" s="108"/>
      <c r="D28" s="108"/>
      <c r="E28" s="108"/>
      <c r="F28" s="109"/>
      <c r="G28" s="76">
        <f>SUM(G14:G26)</f>
        <v>686333233.56999993</v>
      </c>
      <c r="H28" s="76">
        <f>SUM(H14:H26)</f>
        <v>236252</v>
      </c>
      <c r="I28" s="76">
        <f>SUM(I14:I26)</f>
        <v>36661729.519999996</v>
      </c>
      <c r="J28" s="76">
        <f>SUM(J14:J26)</f>
        <v>16419185.299999999</v>
      </c>
      <c r="K28" s="76">
        <f>SUM(K14:K26)</f>
        <v>16419185.299999999</v>
      </c>
      <c r="L28" s="76">
        <f>SUM(L14:L23)</f>
        <v>0</v>
      </c>
      <c r="M28" s="76">
        <f>SUM(M14:M26)</f>
        <v>53080914.820000008</v>
      </c>
      <c r="N28" s="76">
        <f>SUM(N14:N26)</f>
        <v>646744108.99999988</v>
      </c>
    </row>
    <row r="29" spans="1:16" s="14" customFormat="1" ht="15.75">
      <c r="A29" s="18"/>
      <c r="B29" s="18"/>
      <c r="C29" s="18"/>
      <c r="D29" s="18"/>
      <c r="E29" s="18"/>
      <c r="F29" s="18"/>
      <c r="G29" s="18"/>
      <c r="H29" s="19"/>
      <c r="I29" s="19"/>
      <c r="J29" s="19"/>
      <c r="K29" s="19"/>
    </row>
    <row r="30" spans="1:16" ht="18.75" customHeight="1">
      <c r="A30" s="40" t="s">
        <v>0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6" ht="27" customHeight="1">
      <c r="A31" s="105" t="s">
        <v>56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12"/>
      <c r="M31" s="112"/>
      <c r="N31" s="112"/>
    </row>
    <row r="32" spans="1:16" ht="26.25" customHeight="1">
      <c r="A32" s="105" t="s">
        <v>107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</row>
    <row r="33" spans="1:14" ht="12.75" customHeight="1">
      <c r="A33" s="105" t="s">
        <v>108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1:14" s="14" customFormat="1" ht="24.75" customHeight="1">
      <c r="A34" s="105" t="s">
        <v>109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</row>
    <row r="35" spans="1:14" s="14" customFormat="1" ht="15">
      <c r="A35" s="116" t="s">
        <v>110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</row>
    <row r="37" spans="1:14" ht="15.75">
      <c r="A37" s="106" t="s">
        <v>47</v>
      </c>
      <c r="B37" s="106"/>
      <c r="C37" s="106"/>
    </row>
    <row r="38" spans="1:14" s="14" customFormat="1" ht="7.5" customHeight="1">
      <c r="A38" s="20"/>
      <c r="B38" s="1"/>
      <c r="C38" s="1"/>
      <c r="D38" s="1"/>
      <c r="E38" s="1"/>
      <c r="F38" s="1"/>
      <c r="G38" s="1"/>
      <c r="H38" s="1"/>
      <c r="I38" s="1"/>
      <c r="J38" s="19"/>
      <c r="K38" s="19"/>
    </row>
    <row r="39" spans="1:14" s="14" customFormat="1" ht="122.25" customHeight="1">
      <c r="A39" s="119" t="s">
        <v>42</v>
      </c>
      <c r="B39" s="125" t="s">
        <v>22</v>
      </c>
      <c r="C39" s="126"/>
      <c r="D39" s="127"/>
      <c r="E39" s="125" t="s">
        <v>23</v>
      </c>
      <c r="F39" s="126"/>
      <c r="G39" s="127"/>
      <c r="H39" s="119" t="s">
        <v>24</v>
      </c>
      <c r="I39" s="121" t="s">
        <v>115</v>
      </c>
      <c r="J39" s="119" t="s">
        <v>57</v>
      </c>
      <c r="K39" s="122" t="s">
        <v>116</v>
      </c>
      <c r="L39" s="121" t="s">
        <v>51</v>
      </c>
      <c r="M39" s="122"/>
    </row>
    <row r="40" spans="1:14" s="14" customFormat="1" ht="18" customHeight="1">
      <c r="A40" s="120"/>
      <c r="B40" s="77" t="s">
        <v>106</v>
      </c>
      <c r="C40" s="77" t="s">
        <v>114</v>
      </c>
      <c r="D40" s="77" t="s">
        <v>125</v>
      </c>
      <c r="E40" s="77" t="s">
        <v>106</v>
      </c>
      <c r="F40" s="77" t="s">
        <v>114</v>
      </c>
      <c r="G40" s="77" t="s">
        <v>125</v>
      </c>
      <c r="H40" s="120"/>
      <c r="I40" s="123"/>
      <c r="J40" s="120"/>
      <c r="K40" s="124"/>
      <c r="L40" s="123"/>
      <c r="M40" s="124"/>
    </row>
    <row r="41" spans="1:14" s="14" customFormat="1" ht="27" customHeight="1">
      <c r="A41" s="78" t="s">
        <v>40</v>
      </c>
      <c r="B41" s="79" t="s">
        <v>26</v>
      </c>
      <c r="C41" s="80" t="s">
        <v>27</v>
      </c>
      <c r="D41" s="78" t="s">
        <v>28</v>
      </c>
      <c r="E41" s="78" t="s">
        <v>29</v>
      </c>
      <c r="F41" s="78" t="s">
        <v>30</v>
      </c>
      <c r="G41" s="78" t="s">
        <v>34</v>
      </c>
      <c r="H41" s="81" t="s">
        <v>41</v>
      </c>
      <c r="I41" s="78" t="s">
        <v>31</v>
      </c>
      <c r="J41" s="79" t="s">
        <v>32</v>
      </c>
      <c r="K41" s="81" t="s">
        <v>33</v>
      </c>
      <c r="L41" s="128" t="s">
        <v>52</v>
      </c>
      <c r="M41" s="129"/>
    </row>
    <row r="42" spans="1:14" s="14" customFormat="1" ht="27" customHeight="1">
      <c r="A42" s="66">
        <f>+B42+C42+D42+E42+F42+G42</f>
        <v>2218810671</v>
      </c>
      <c r="B42" s="90">
        <v>9482700</v>
      </c>
      <c r="C42" s="91">
        <v>0</v>
      </c>
      <c r="D42" s="91">
        <v>0</v>
      </c>
      <c r="E42" s="91">
        <v>703149796</v>
      </c>
      <c r="F42" s="91">
        <v>690111454</v>
      </c>
      <c r="G42" s="91">
        <v>816066721</v>
      </c>
      <c r="H42" s="91">
        <f>ROUND(+A42/3,0)</f>
        <v>739603557</v>
      </c>
      <c r="I42" s="91">
        <f>+I28+J28</f>
        <v>53080914.819999993</v>
      </c>
      <c r="J42" s="21"/>
      <c r="K42" s="66">
        <f>+I42-J42</f>
        <v>53080914.819999993</v>
      </c>
      <c r="L42" s="130">
        <f>(K42/H42)</f>
        <v>7.1769415273377324E-2</v>
      </c>
      <c r="M42" s="131"/>
    </row>
    <row r="43" spans="1:14" s="14" customFormat="1" ht="15.75">
      <c r="A43" s="20"/>
      <c r="B43" s="1"/>
      <c r="C43" s="1"/>
      <c r="D43" s="1"/>
      <c r="E43" s="1"/>
      <c r="F43" s="1"/>
      <c r="G43" s="1"/>
      <c r="H43" s="1"/>
      <c r="I43" s="1"/>
      <c r="J43" s="19"/>
      <c r="K43" s="19"/>
    </row>
    <row r="44" spans="1:14" s="14" customFormat="1" ht="15.75">
      <c r="A44" s="40" t="s">
        <v>0</v>
      </c>
      <c r="B44" s="1"/>
      <c r="C44" s="1"/>
      <c r="D44" s="1"/>
      <c r="E44" s="1"/>
      <c r="F44" s="1"/>
      <c r="G44" s="1"/>
      <c r="H44" s="1"/>
      <c r="I44" s="1"/>
      <c r="J44" s="19"/>
      <c r="K44" s="19"/>
    </row>
    <row r="45" spans="1:14" s="14" customFormat="1" ht="15">
      <c r="A45" s="116" t="s">
        <v>58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</row>
    <row r="46" spans="1:14" s="14" customFormat="1" ht="15.75" customHeight="1">
      <c r="A46" s="116" t="s">
        <v>65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</row>
    <row r="47" spans="1:14" s="22" customFormat="1" ht="15" customHeight="1">
      <c r="A47" s="117" t="s">
        <v>59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</row>
    <row r="48" spans="1:14" s="23" customFormat="1" ht="15">
      <c r="A48" s="117" t="s">
        <v>68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</row>
    <row r="49" spans="1:14" s="23" customFormat="1" ht="15">
      <c r="A49" s="117" t="s">
        <v>67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</row>
    <row r="50" spans="1:14" s="14" customFormat="1" ht="15.75">
      <c r="A50" s="1" t="s">
        <v>69</v>
      </c>
      <c r="B50" s="1"/>
      <c r="C50" s="1"/>
      <c r="D50" s="1"/>
      <c r="E50" s="1"/>
      <c r="F50" s="1"/>
      <c r="G50" s="1"/>
      <c r="H50" s="1"/>
      <c r="I50" s="1"/>
      <c r="J50" s="19"/>
      <c r="K50" s="19"/>
    </row>
    <row r="51" spans="1:14" s="14" customFormat="1" ht="19.5" customHeight="1">
      <c r="A51" s="7" t="s">
        <v>4</v>
      </c>
      <c r="B51" s="18"/>
      <c r="C51" s="18"/>
      <c r="D51" s="18"/>
      <c r="E51" s="18"/>
      <c r="F51" s="18"/>
      <c r="G51" s="18"/>
      <c r="H51" s="1"/>
      <c r="I51" s="1"/>
      <c r="J51" s="19"/>
      <c r="K51" s="19"/>
    </row>
    <row r="52" spans="1:14" s="14" customFormat="1" ht="5.25" customHeight="1">
      <c r="A52" s="8"/>
      <c r="B52" s="18"/>
      <c r="C52" s="18"/>
      <c r="D52" s="18"/>
      <c r="E52" s="18"/>
      <c r="F52" s="18"/>
      <c r="G52" s="18"/>
      <c r="H52" s="1"/>
      <c r="I52" s="1"/>
      <c r="J52" s="19"/>
      <c r="K52" s="19"/>
    </row>
    <row r="53" spans="1:14" s="14" customFormat="1" ht="117.75" customHeight="1">
      <c r="A53" s="82" t="s">
        <v>16</v>
      </c>
      <c r="B53" s="82" t="s">
        <v>49</v>
      </c>
      <c r="C53" s="82" t="s">
        <v>21</v>
      </c>
      <c r="D53" s="82" t="s">
        <v>17</v>
      </c>
      <c r="E53" s="82" t="s">
        <v>43</v>
      </c>
      <c r="F53" s="82" t="s">
        <v>117</v>
      </c>
      <c r="G53" s="82" t="s">
        <v>118</v>
      </c>
      <c r="H53" s="1"/>
      <c r="I53" s="1"/>
      <c r="J53" s="24"/>
      <c r="K53" s="24"/>
    </row>
    <row r="54" spans="1:14" s="14" customFormat="1">
      <c r="A54" s="25" t="s">
        <v>25</v>
      </c>
      <c r="B54" s="25" t="s">
        <v>26</v>
      </c>
      <c r="C54" s="25" t="s">
        <v>27</v>
      </c>
      <c r="D54" s="25" t="s">
        <v>28</v>
      </c>
      <c r="E54" s="25" t="s">
        <v>29</v>
      </c>
      <c r="F54" s="25" t="s">
        <v>30</v>
      </c>
      <c r="G54" s="25" t="s">
        <v>34</v>
      </c>
      <c r="H54" s="1"/>
      <c r="I54" s="1"/>
      <c r="J54" s="24"/>
      <c r="K54" s="24"/>
    </row>
    <row r="55" spans="1:14" s="14" customFormat="1" ht="61.5" customHeight="1">
      <c r="A55" s="43" t="s">
        <v>84</v>
      </c>
      <c r="B55" s="12">
        <v>7187675</v>
      </c>
      <c r="C55" s="27">
        <v>43409</v>
      </c>
      <c r="D55" s="26" t="s">
        <v>88</v>
      </c>
      <c r="E55" s="26" t="s">
        <v>87</v>
      </c>
      <c r="F55" s="26"/>
      <c r="G55" s="26"/>
      <c r="H55" s="1"/>
      <c r="I55" s="1"/>
      <c r="J55" s="19"/>
      <c r="K55" s="19"/>
    </row>
    <row r="56" spans="1:14" s="24" customFormat="1" ht="24" customHeight="1">
      <c r="A56" s="26" t="s">
        <v>14</v>
      </c>
      <c r="B56" s="12"/>
      <c r="C56" s="26"/>
      <c r="D56" s="26"/>
      <c r="E56" s="26"/>
      <c r="F56" s="26"/>
      <c r="G56" s="26"/>
      <c r="H56" s="1"/>
      <c r="I56" s="1"/>
      <c r="J56" s="19"/>
      <c r="K56" s="19"/>
    </row>
    <row r="57" spans="1:14" s="24" customFormat="1" ht="24" customHeight="1">
      <c r="A57" s="26" t="s">
        <v>15</v>
      </c>
      <c r="B57" s="12"/>
      <c r="C57" s="26"/>
      <c r="D57" s="26"/>
      <c r="E57" s="26"/>
      <c r="F57" s="26"/>
      <c r="G57" s="26"/>
      <c r="H57" s="1"/>
      <c r="I57" s="1"/>
      <c r="J57" s="19"/>
      <c r="K57" s="19"/>
    </row>
    <row r="58" spans="1:14" s="24" customFormat="1" ht="20.25" customHeight="1">
      <c r="A58" s="83"/>
      <c r="B58" s="87"/>
      <c r="C58" s="87"/>
      <c r="D58" s="87"/>
      <c r="E58" s="88" t="s">
        <v>2</v>
      </c>
      <c r="F58" s="89">
        <f>SUM(F55:F57)</f>
        <v>0</v>
      </c>
      <c r="G58" s="89">
        <f>SUM(G55:G57)</f>
        <v>0</v>
      </c>
      <c r="H58" s="1"/>
      <c r="I58" s="1"/>
      <c r="J58" s="19"/>
      <c r="K58" s="19"/>
    </row>
    <row r="59" spans="1:14" s="24" customFormat="1" ht="15.75">
      <c r="H59" s="19"/>
      <c r="I59" s="19"/>
      <c r="J59" s="19"/>
      <c r="K59" s="19"/>
    </row>
    <row r="60" spans="1:14" s="24" customFormat="1" ht="15.75">
      <c r="A60" s="64" t="s">
        <v>102</v>
      </c>
      <c r="H60" s="19"/>
      <c r="I60" s="19"/>
      <c r="J60" s="19"/>
      <c r="K60" s="19"/>
    </row>
    <row r="61" spans="1:14" s="24" customFormat="1" ht="15">
      <c r="A61" s="116" t="s">
        <v>66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</row>
    <row r="62" spans="1:14" s="24" customFormat="1" ht="12" customHeight="1">
      <c r="A62" s="1"/>
      <c r="H62" s="19"/>
      <c r="I62" s="19"/>
      <c r="J62" s="19"/>
      <c r="K62" s="19"/>
    </row>
    <row r="63" spans="1:14" s="24" customFormat="1" ht="15.75">
      <c r="A63" s="7" t="s">
        <v>64</v>
      </c>
      <c r="H63" s="19"/>
      <c r="I63" s="19"/>
      <c r="J63" s="19"/>
      <c r="K63" s="19"/>
    </row>
    <row r="64" spans="1:14" s="24" customFormat="1" ht="15.75">
      <c r="A64" s="1"/>
      <c r="H64" s="19"/>
      <c r="I64" s="19"/>
      <c r="J64" s="19"/>
      <c r="K64" s="19"/>
    </row>
    <row r="65" spans="1:11" s="24" customFormat="1" ht="110.25" customHeight="1">
      <c r="A65" s="82" t="s">
        <v>136</v>
      </c>
      <c r="B65" s="82" t="s">
        <v>135</v>
      </c>
      <c r="C65" s="82" t="s">
        <v>134</v>
      </c>
      <c r="D65" s="98" t="s">
        <v>133</v>
      </c>
      <c r="E65" s="99"/>
      <c r="H65" s="19"/>
      <c r="I65" s="19"/>
      <c r="J65" s="19"/>
      <c r="K65" s="19"/>
    </row>
    <row r="66" spans="1:11" s="24" customFormat="1" ht="15.75">
      <c r="A66" s="29" t="s">
        <v>25</v>
      </c>
      <c r="B66" s="29" t="s">
        <v>26</v>
      </c>
      <c r="C66" s="29" t="s">
        <v>27</v>
      </c>
      <c r="D66" s="100" t="s">
        <v>44</v>
      </c>
      <c r="E66" s="101"/>
      <c r="H66" s="19"/>
      <c r="I66" s="19"/>
      <c r="J66" s="19"/>
      <c r="K66" s="19"/>
    </row>
    <row r="67" spans="1:11" s="24" customFormat="1" ht="23.25" customHeight="1">
      <c r="A67" s="30"/>
      <c r="B67" s="31"/>
      <c r="C67" s="31"/>
      <c r="D67" s="102">
        <v>0</v>
      </c>
      <c r="E67" s="103"/>
      <c r="F67" s="32"/>
      <c r="G67" s="32"/>
      <c r="H67" s="19"/>
      <c r="I67" s="19"/>
      <c r="J67" s="19"/>
      <c r="K67" s="19"/>
    </row>
    <row r="68" spans="1:11" s="24" customFormat="1" ht="13.5" customHeight="1">
      <c r="A68" s="18"/>
      <c r="B68" s="18"/>
      <c r="C68" s="18"/>
      <c r="D68" s="18"/>
      <c r="E68" s="18"/>
      <c r="F68" s="18"/>
      <c r="G68" s="18"/>
      <c r="H68" s="19"/>
      <c r="I68" s="19"/>
      <c r="J68" s="19"/>
      <c r="K68" s="19"/>
    </row>
    <row r="69" spans="1:11" s="24" customFormat="1" ht="15.75">
      <c r="A69" s="7" t="s">
        <v>61</v>
      </c>
      <c r="B69" s="18"/>
      <c r="C69" s="18"/>
      <c r="D69" s="18"/>
      <c r="E69" s="18"/>
      <c r="F69" s="18"/>
      <c r="G69" s="18"/>
      <c r="H69" s="19"/>
      <c r="I69" s="19"/>
      <c r="J69" s="19"/>
      <c r="K69" s="19"/>
    </row>
    <row r="70" spans="1:11" s="24" customFormat="1" ht="11.25" customHeight="1">
      <c r="A70" s="8"/>
      <c r="B70" s="18"/>
      <c r="C70" s="18"/>
      <c r="D70" s="18"/>
      <c r="E70" s="18"/>
      <c r="F70" s="18"/>
      <c r="G70" s="18"/>
      <c r="H70" s="19"/>
      <c r="I70" s="19"/>
      <c r="J70" s="19"/>
      <c r="K70" s="19"/>
    </row>
    <row r="71" spans="1:11" s="14" customFormat="1" ht="15.75" customHeight="1">
      <c r="A71" s="95" t="s">
        <v>55</v>
      </c>
      <c r="B71" s="95" t="s">
        <v>53</v>
      </c>
      <c r="C71" s="92" t="s">
        <v>5</v>
      </c>
      <c r="D71" s="92" t="s">
        <v>63</v>
      </c>
      <c r="E71" s="92" t="s">
        <v>8</v>
      </c>
      <c r="F71" s="92" t="s">
        <v>50</v>
      </c>
      <c r="G71" s="92" t="s">
        <v>119</v>
      </c>
      <c r="H71" s="92" t="s">
        <v>130</v>
      </c>
      <c r="I71" s="92" t="s">
        <v>120</v>
      </c>
      <c r="J71" s="92" t="s">
        <v>121</v>
      </c>
      <c r="K71" s="92" t="s">
        <v>122</v>
      </c>
    </row>
    <row r="72" spans="1:11" s="14" customFormat="1" ht="12.75" customHeight="1">
      <c r="A72" s="96"/>
      <c r="B72" s="96"/>
      <c r="C72" s="93"/>
      <c r="D72" s="93"/>
      <c r="E72" s="93"/>
      <c r="F72" s="93"/>
      <c r="G72" s="93"/>
      <c r="H72" s="93"/>
      <c r="I72" s="93"/>
      <c r="J72" s="93"/>
      <c r="K72" s="93"/>
    </row>
    <row r="73" spans="1:11" s="14" customFormat="1" ht="69.75" customHeight="1">
      <c r="A73" s="97"/>
      <c r="B73" s="97"/>
      <c r="C73" s="94"/>
      <c r="D73" s="94"/>
      <c r="E73" s="94"/>
      <c r="F73" s="94"/>
      <c r="G73" s="94"/>
      <c r="H73" s="94"/>
      <c r="I73" s="94"/>
      <c r="J73" s="94"/>
      <c r="K73" s="94"/>
    </row>
    <row r="74" spans="1:11" s="14" customFormat="1" ht="15.75">
      <c r="A74" s="9" t="s">
        <v>25</v>
      </c>
      <c r="B74" s="9" t="s">
        <v>26</v>
      </c>
      <c r="C74" s="9" t="s">
        <v>27</v>
      </c>
      <c r="D74" s="9" t="s">
        <v>28</v>
      </c>
      <c r="E74" s="9" t="s">
        <v>30</v>
      </c>
      <c r="F74" s="9" t="s">
        <v>34</v>
      </c>
      <c r="G74" s="9" t="s">
        <v>35</v>
      </c>
      <c r="H74" s="9" t="s">
        <v>31</v>
      </c>
      <c r="I74" s="9" t="s">
        <v>46</v>
      </c>
      <c r="J74" s="33" t="s">
        <v>36</v>
      </c>
      <c r="K74" s="34" t="s">
        <v>37</v>
      </c>
    </row>
    <row r="75" spans="1:11" s="14" customFormat="1" ht="47.25" customHeight="1">
      <c r="A75" s="56" t="s">
        <v>89</v>
      </c>
      <c r="B75" s="56" t="s">
        <v>101</v>
      </c>
      <c r="C75" s="62">
        <v>552292.04</v>
      </c>
      <c r="D75" s="59" t="s">
        <v>98</v>
      </c>
      <c r="E75" s="60" t="s">
        <v>100</v>
      </c>
      <c r="F75" s="61">
        <v>45833</v>
      </c>
      <c r="G75" s="63">
        <v>261612</v>
      </c>
      <c r="H75" s="16">
        <v>0</v>
      </c>
      <c r="I75" s="69">
        <v>58136</v>
      </c>
      <c r="J75" s="16">
        <v>8381</v>
      </c>
      <c r="K75" s="70">
        <f>+G75-I75</f>
        <v>203476</v>
      </c>
    </row>
    <row r="76" spans="1:11" s="14" customFormat="1" ht="51" customHeight="1">
      <c r="A76" s="57" t="s">
        <v>90</v>
      </c>
      <c r="B76" s="57" t="s">
        <v>91</v>
      </c>
      <c r="C76" s="62">
        <v>462498.06</v>
      </c>
      <c r="D76" s="59" t="s">
        <v>98</v>
      </c>
      <c r="E76" s="60" t="s">
        <v>100</v>
      </c>
      <c r="F76" s="61">
        <v>45769</v>
      </c>
      <c r="G76" s="63">
        <v>212498</v>
      </c>
      <c r="H76" s="16">
        <v>0</v>
      </c>
      <c r="I76" s="69">
        <v>45833.26</v>
      </c>
      <c r="J76" s="16">
        <v>6421</v>
      </c>
      <c r="K76" s="70">
        <f>+G76-I76</f>
        <v>166664.74</v>
      </c>
    </row>
    <row r="77" spans="1:11" s="14" customFormat="1" ht="33" customHeight="1">
      <c r="A77" s="57" t="s">
        <v>92</v>
      </c>
      <c r="B77" s="57" t="s">
        <v>95</v>
      </c>
      <c r="C77" s="62">
        <v>200000</v>
      </c>
      <c r="D77" s="59" t="s">
        <v>99</v>
      </c>
      <c r="E77" s="60" t="s">
        <v>100</v>
      </c>
      <c r="F77" s="61">
        <v>44561</v>
      </c>
      <c r="G77" s="63">
        <v>200000</v>
      </c>
      <c r="H77" s="16">
        <v>0</v>
      </c>
      <c r="I77" s="69">
        <v>0</v>
      </c>
      <c r="J77" s="16">
        <v>0</v>
      </c>
      <c r="K77" s="70">
        <f>+G77-I77</f>
        <v>200000</v>
      </c>
    </row>
    <row r="78" spans="1:11" s="14" customFormat="1" ht="45" customHeight="1">
      <c r="A78" s="58" t="s">
        <v>93</v>
      </c>
      <c r="B78" s="56" t="s">
        <v>96</v>
      </c>
      <c r="C78" s="47">
        <v>425767.52</v>
      </c>
      <c r="D78" s="59" t="s">
        <v>98</v>
      </c>
      <c r="E78" s="60" t="s">
        <v>100</v>
      </c>
      <c r="F78" s="61">
        <v>45738</v>
      </c>
      <c r="G78" s="63">
        <v>195623</v>
      </c>
      <c r="H78" s="16">
        <v>0</v>
      </c>
      <c r="I78" s="69">
        <v>42193.14</v>
      </c>
      <c r="J78" s="16">
        <v>5922</v>
      </c>
      <c r="K78" s="70">
        <f>+G78-I78</f>
        <v>153429.85999999999</v>
      </c>
    </row>
    <row r="79" spans="1:11" s="14" customFormat="1" ht="36" customHeight="1">
      <c r="A79" s="58" t="s">
        <v>94</v>
      </c>
      <c r="B79" s="56" t="s">
        <v>97</v>
      </c>
      <c r="C79" s="47">
        <v>499845</v>
      </c>
      <c r="D79" s="59" t="s">
        <v>99</v>
      </c>
      <c r="E79" s="60" t="s">
        <v>100</v>
      </c>
      <c r="F79" s="61">
        <v>46265</v>
      </c>
      <c r="G79" s="63">
        <v>326822</v>
      </c>
      <c r="H79" s="16">
        <v>0</v>
      </c>
      <c r="I79" s="69">
        <v>52868.2</v>
      </c>
      <c r="J79" s="16">
        <v>8644</v>
      </c>
      <c r="K79" s="70">
        <f>+G79-I79</f>
        <v>273953.8</v>
      </c>
    </row>
    <row r="80" spans="1:11" s="24" customFormat="1" ht="21.75" customHeight="1">
      <c r="A80" s="83"/>
      <c r="B80" s="84"/>
      <c r="C80" s="84"/>
      <c r="D80" s="84"/>
      <c r="E80" s="85"/>
      <c r="F80" s="76">
        <f>SUM(F75:F77)</f>
        <v>136163</v>
      </c>
      <c r="G80" s="76">
        <f>SUM(G75:G79)</f>
        <v>1196555</v>
      </c>
      <c r="H80" s="76">
        <f t="shared" ref="H80:J80" si="5">SUM(H75:H77)</f>
        <v>0</v>
      </c>
      <c r="I80" s="76">
        <f t="shared" si="5"/>
        <v>103969.26000000001</v>
      </c>
      <c r="J80" s="76">
        <f t="shared" si="5"/>
        <v>14802</v>
      </c>
      <c r="K80" s="76">
        <f>SUM(K75:K79)</f>
        <v>997524.39999999991</v>
      </c>
    </row>
    <row r="81" spans="1:12" s="24" customFormat="1" ht="15.75">
      <c r="A81" s="18"/>
      <c r="B81" s="18"/>
      <c r="C81" s="18"/>
      <c r="D81" s="18"/>
      <c r="E81" s="18"/>
      <c r="F81" s="18"/>
      <c r="G81" s="18"/>
      <c r="H81" s="19"/>
      <c r="I81" s="19"/>
      <c r="J81" s="19"/>
      <c r="K81" s="19"/>
    </row>
    <row r="82" spans="1:12" s="24" customFormat="1" ht="15.75">
      <c r="A82" s="7" t="s">
        <v>62</v>
      </c>
      <c r="B82" s="18"/>
      <c r="C82" s="18"/>
      <c r="D82" s="18"/>
      <c r="E82" s="18"/>
      <c r="F82" s="18"/>
      <c r="G82" s="18"/>
      <c r="H82" s="19"/>
      <c r="I82" s="19"/>
      <c r="J82" s="1"/>
      <c r="K82" s="1"/>
      <c r="L82" s="1"/>
    </row>
    <row r="83" spans="1:12" s="24" customFormat="1" ht="15.75">
      <c r="A83" s="8"/>
      <c r="B83" s="18"/>
      <c r="C83" s="18"/>
      <c r="D83" s="18"/>
      <c r="E83" s="18"/>
      <c r="F83" s="18"/>
      <c r="G83" s="18"/>
      <c r="H83" s="19"/>
      <c r="I83" s="19"/>
      <c r="J83" s="1"/>
      <c r="K83" s="1"/>
      <c r="L83" s="1"/>
    </row>
    <row r="84" spans="1:12" s="14" customFormat="1" ht="99.75" customHeight="1">
      <c r="A84" s="86" t="s">
        <v>16</v>
      </c>
      <c r="B84" s="82" t="s">
        <v>19</v>
      </c>
      <c r="C84" s="82" t="s">
        <v>18</v>
      </c>
      <c r="D84" s="82" t="s">
        <v>45</v>
      </c>
      <c r="E84" s="82" t="s">
        <v>20</v>
      </c>
      <c r="F84" s="82" t="s">
        <v>131</v>
      </c>
      <c r="G84" s="82" t="s">
        <v>132</v>
      </c>
      <c r="H84" s="24"/>
      <c r="I84" s="24"/>
      <c r="J84" s="1"/>
      <c r="K84" s="1"/>
      <c r="L84" s="1"/>
    </row>
    <row r="85" spans="1:12" s="14" customFormat="1">
      <c r="A85" s="9" t="s">
        <v>25</v>
      </c>
      <c r="B85" s="9" t="s">
        <v>26</v>
      </c>
      <c r="C85" s="9" t="s">
        <v>27</v>
      </c>
      <c r="D85" s="9" t="s">
        <v>28</v>
      </c>
      <c r="E85" s="9" t="s">
        <v>29</v>
      </c>
      <c r="F85" s="9" t="s">
        <v>30</v>
      </c>
      <c r="G85" s="10" t="s">
        <v>34</v>
      </c>
      <c r="H85" s="24"/>
      <c r="I85" s="24"/>
      <c r="J85" s="1"/>
      <c r="K85" s="1"/>
      <c r="L85" s="1"/>
    </row>
    <row r="86" spans="1:12" s="14" customFormat="1" ht="20.25" customHeight="1">
      <c r="A86" s="35" t="s">
        <v>13</v>
      </c>
      <c r="B86" s="36"/>
      <c r="C86" s="35"/>
      <c r="D86" s="35"/>
      <c r="E86" s="35"/>
      <c r="F86" s="35"/>
      <c r="G86" s="35"/>
      <c r="H86" s="19"/>
      <c r="I86" s="19"/>
      <c r="J86" s="1"/>
      <c r="K86" s="1"/>
      <c r="L86" s="1"/>
    </row>
    <row r="87" spans="1:12" ht="20.25" customHeight="1">
      <c r="A87" s="35" t="s">
        <v>14</v>
      </c>
      <c r="B87" s="36"/>
      <c r="C87" s="35"/>
      <c r="D87" s="35"/>
      <c r="E87" s="35"/>
      <c r="F87" s="35"/>
      <c r="G87" s="35"/>
      <c r="H87" s="19"/>
      <c r="I87" s="19"/>
    </row>
    <row r="88" spans="1:12" ht="20.25" customHeight="1">
      <c r="A88" s="35" t="s">
        <v>15</v>
      </c>
      <c r="B88" s="36"/>
      <c r="C88" s="35"/>
      <c r="D88" s="35"/>
      <c r="E88" s="35"/>
      <c r="F88" s="35"/>
      <c r="G88" s="35"/>
      <c r="H88" s="19"/>
      <c r="I88" s="19"/>
    </row>
    <row r="89" spans="1:12" ht="20.25" customHeight="1">
      <c r="A89" s="28"/>
      <c r="B89" s="37"/>
      <c r="C89" s="37"/>
      <c r="D89" s="37"/>
      <c r="E89" s="38"/>
      <c r="F89" s="39">
        <f>SUM(F86:F88)</f>
        <v>0</v>
      </c>
      <c r="G89" s="39">
        <f>SUM(G86:G88)</f>
        <v>0</v>
      </c>
      <c r="H89" s="19"/>
      <c r="I89" s="19"/>
    </row>
  </sheetData>
  <mergeCells count="55">
    <mergeCell ref="L42:M42"/>
    <mergeCell ref="J10:J12"/>
    <mergeCell ref="K11:K12"/>
    <mergeCell ref="I10:I12"/>
    <mergeCell ref="A33:N33"/>
    <mergeCell ref="D10:D12"/>
    <mergeCell ref="E10:E12"/>
    <mergeCell ref="F10:F12"/>
    <mergeCell ref="G10:G12"/>
    <mergeCell ref="H10:H12"/>
    <mergeCell ref="A61:N61"/>
    <mergeCell ref="A35:N35"/>
    <mergeCell ref="A45:N45"/>
    <mergeCell ref="A46:N46"/>
    <mergeCell ref="A48:N48"/>
    <mergeCell ref="A49:N49"/>
    <mergeCell ref="H39:H40"/>
    <mergeCell ref="L39:M40"/>
    <mergeCell ref="B39:D39"/>
    <mergeCell ref="E39:G39"/>
    <mergeCell ref="I39:I40"/>
    <mergeCell ref="J39:J40"/>
    <mergeCell ref="K39:K40"/>
    <mergeCell ref="A47:K47"/>
    <mergeCell ref="A39:A40"/>
    <mergeCell ref="L41:M41"/>
    <mergeCell ref="A3:N3"/>
    <mergeCell ref="A32:K32"/>
    <mergeCell ref="A34:K34"/>
    <mergeCell ref="A37:C37"/>
    <mergeCell ref="A28:F28"/>
    <mergeCell ref="A7:H7"/>
    <mergeCell ref="A10:A12"/>
    <mergeCell ref="B10:B12"/>
    <mergeCell ref="C10:C12"/>
    <mergeCell ref="A31:N31"/>
    <mergeCell ref="A5:N5"/>
    <mergeCell ref="A6:N6"/>
    <mergeCell ref="M10:M12"/>
    <mergeCell ref="N10:N12"/>
    <mergeCell ref="L11:L12"/>
    <mergeCell ref="D65:E65"/>
    <mergeCell ref="D66:E66"/>
    <mergeCell ref="H71:H73"/>
    <mergeCell ref="A71:A73"/>
    <mergeCell ref="E71:E73"/>
    <mergeCell ref="F71:F73"/>
    <mergeCell ref="D67:E67"/>
    <mergeCell ref="I71:I73"/>
    <mergeCell ref="B71:B73"/>
    <mergeCell ref="C71:C73"/>
    <mergeCell ref="D71:D73"/>
    <mergeCell ref="K71:K73"/>
    <mergeCell ref="J71:J73"/>
    <mergeCell ref="G71:G73"/>
  </mergeCells>
  <conditionalFormatting sqref="I42">
    <cfRule type="cellIs" dxfId="0" priority="1" stopIfTrue="1" operator="lessThan">
      <formula>$J$8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Ginka Petkova</cp:lastModifiedBy>
  <cp:lastPrinted>2019-01-02T14:14:59Z</cp:lastPrinted>
  <dcterms:created xsi:type="dcterms:W3CDTF">2016-06-20T13:38:46Z</dcterms:created>
  <dcterms:modified xsi:type="dcterms:W3CDTF">2022-08-16T15:17:47Z</dcterms:modified>
</cp:coreProperties>
</file>