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kirilova\Share\Отчети\2020\м. 12.2020 г\СОС\"/>
    </mc:Choice>
  </mc:AlternateContent>
  <bookViews>
    <workbookView xWindow="0" yWindow="0" windowWidth="17970" windowHeight="5430"/>
  </bookViews>
  <sheets>
    <sheet name="31.12.2019 " sheetId="1" r:id="rId1"/>
  </sheets>
  <calcPr calcId="162913"/>
</workbook>
</file>

<file path=xl/calcChain.xml><?xml version="1.0" encoding="utf-8"?>
<calcChain xmlns="http://schemas.openxmlformats.org/spreadsheetml/2006/main">
  <c r="I21" i="1" l="1"/>
  <c r="I20" i="1"/>
  <c r="I19" i="1"/>
  <c r="I18" i="1"/>
  <c r="I22" i="1" s="1"/>
  <c r="I17" i="1"/>
  <c r="I16" i="1"/>
  <c r="I15" i="1"/>
  <c r="I14" i="1"/>
  <c r="I13" i="1"/>
  <c r="I12" i="1"/>
  <c r="I11" i="1"/>
  <c r="I10" i="1"/>
  <c r="I9" i="1"/>
  <c r="E9" i="1"/>
  <c r="L22" i="1"/>
  <c r="G21" i="1"/>
  <c r="G20" i="1"/>
  <c r="G19" i="1"/>
  <c r="G17" i="1"/>
  <c r="G15" i="1"/>
  <c r="G14" i="1"/>
  <c r="G13" i="1"/>
  <c r="G12" i="1"/>
  <c r="G11" i="1"/>
  <c r="G10" i="1"/>
  <c r="K22" i="1" l="1"/>
  <c r="J22" i="1"/>
  <c r="H22" i="1"/>
  <c r="F22" i="1"/>
  <c r="E21" i="1"/>
  <c r="E20" i="1"/>
  <c r="E19" i="1"/>
  <c r="E18" i="1"/>
  <c r="E17" i="1"/>
  <c r="E16" i="1"/>
  <c r="E15" i="1"/>
  <c r="E14" i="1"/>
  <c r="E13" i="1"/>
  <c r="E12" i="1"/>
  <c r="E11" i="1"/>
  <c r="E10" i="1"/>
  <c r="E22" i="1" l="1"/>
  <c r="G22" i="1"/>
</calcChain>
</file>

<file path=xl/sharedStrings.xml><?xml version="1.0" encoding="utf-8"?>
<sst xmlns="http://schemas.openxmlformats.org/spreadsheetml/2006/main" count="50" uniqueCount="43">
  <si>
    <t>№</t>
  </si>
  <si>
    <t>год.</t>
  </si>
  <si>
    <t>сметна стойност</t>
  </si>
  <si>
    <t>собствени бюджетни средства</t>
  </si>
  <si>
    <t>банкови заеми</t>
  </si>
  <si>
    <t>2018     2019</t>
  </si>
  <si>
    <t>2018     2020</t>
  </si>
  <si>
    <t>2019     2020</t>
  </si>
  <si>
    <t>в т.ч. по източници</t>
  </si>
  <si>
    <t xml:space="preserve">                           Поименен списък на обектите за</t>
  </si>
  <si>
    <t xml:space="preserve"> собствени бюджетни средства</t>
  </si>
  <si>
    <t>2016     2021</t>
  </si>
  <si>
    <t>Обект</t>
  </si>
  <si>
    <t>Общо</t>
  </si>
  <si>
    <t>ОКОНЧАТЕЛНО РАЗПЛАЩАНЕ НА СТРОИТЕЛЕН, АВТОРСКИ НАДЗОР И ИНВЕСТИТОРСКИ КОНТРОЛ НА ЗАВЪРШЕНИ ОБЕКТИ</t>
  </si>
  <si>
    <t xml:space="preserve">                    основен ремонт на главни градски булеварди, улици и мостови съоръжения за 2020г.</t>
  </si>
  <si>
    <t>Отчет към 31.12.2020г.</t>
  </si>
  <si>
    <t>годишна задача 2020</t>
  </si>
  <si>
    <t>Приложение № 5.1</t>
  </si>
  <si>
    <t xml:space="preserve">целева субсидия </t>
  </si>
  <si>
    <t>16 235 000    15 057 634</t>
  </si>
  <si>
    <t>180 000           35 771</t>
  </si>
  <si>
    <t xml:space="preserve"> 1 360 000                823 996</t>
  </si>
  <si>
    <t>186 600               37 320</t>
  </si>
  <si>
    <t>1 420 000                   764 135</t>
  </si>
  <si>
    <t>2019     2021</t>
  </si>
  <si>
    <t>1 146 787             2 407</t>
  </si>
  <si>
    <t>2 249 948           722 450</t>
  </si>
  <si>
    <t>225 889            1 351</t>
  </si>
  <si>
    <t>919 196                683 971</t>
  </si>
  <si>
    <t>2020     2021</t>
  </si>
  <si>
    <t>РЕХАБИЛИТАЦИЯ НА бул."ВЛАДИМИР ВАЗОВ"</t>
  </si>
  <si>
    <t>НАПРАВА НА ТРОТОАРНА НАСТИЛКА И РАЗШИРЕНИЕ НА ИЗТОЧНИЯ ТРОТОАР НА  ул."КАМЕНОДЕЛСКА"</t>
  </si>
  <si>
    <t>ОСНОВЕН РЕМОНТ НА  ул. “ХЕМУС” ОТ  ул. “КОСТА ЛУЛЧЕВ” ДО ул. “ИВАН ДИМИТРОВ КУКЛАТА”</t>
  </si>
  <si>
    <t>ОСНОВЕН РЕМОНТ НА ПЪТНА ВРЪЗКА МЕЖДУ                                                                                      кв. "МАЛИНОВА ДОЛИНА И кв. "СТУДЕНТСКИ ГРАД"</t>
  </si>
  <si>
    <t>ОСНОВЕН РЕМОНТ  ул. "3"  ОТ ОК 241 ДО ОК 195 (КВ.24-31), кв. "МАЛИНОВА ДОЛИНА",  район "СТУДЕНТСКИ"</t>
  </si>
  <si>
    <t>АВАРИЙНО ВЪЗСТАНОВЯВАНЕ НА МОСТ НА ПЪТЯ ЗА "РАДОВА МАХАЛА",  район "БАНКЯ"</t>
  </si>
  <si>
    <t>ОСНОВЕН РЕМОНТ НА УЛИЦА ТУПИК ОТ ул."ДУНАВ", О.Т.77 ДО О.Т 78, с. ИВАНЯНЕ,  район "БАНКЯ"</t>
  </si>
  <si>
    <t>ОТВОДНИТЕЛНИ СИСТЕМИ НА бул."АСЕН ЙОРДАНОВ" ОТ ул."Д. СПИСАРЕВСКИ" ДО бул."ХРИСТОФОР КОЛУМБ" И  бул."ИСКЪРСКО ШОСЕ"</t>
  </si>
  <si>
    <t>ПЪТЕН ПОДЛЕЗ ПО ул."ВАСИЛ СТЕФАНОВ"</t>
  </si>
  <si>
    <t>ОСНОВЕН РЕМОНТ ПО СЪЩЕСТВУВАЩОТО ПОЛОЖЕНИЕ                                                     НА ул. "ГАБЪР", ОТ ул. "ОХРИД" ДО ул. "ШУМЕН",                                      кв. "БАНИШОРА", район "СЕРДИКА"</t>
  </si>
  <si>
    <t>ИЗПЪЛНЕНИЕ НА ОБЛИЦОВКА ОТ ГАБИОНИ НА ПОДПОРНА СТЕНА ПРИ ПОДЛЕЗА НА бул."ТОДОР КАБЛЕШКОВ" И ПОДПОРНА СТЕНА  ОТ ПЪТНИ ИВИЦИ ПРИ ПЪТЕН НАДЛЕЗ     ПО ул. "ВАСИЛ СТЕФАНОВ"</t>
  </si>
  <si>
    <t>ОСНОВЕН РЕМОНТ НА  ул."ВИТИНЯ" ОТ  ул."МОМИНА КЛИСУРА" ДО бул."БОТЕВГРАДСКО ШОСЕ" ОТ   ул."К. ФОТИНОВ" ДО                                         бул."ВЛ. ВАЗОВ",  район "ПОДУЯНЕ"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</si>
</sst>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/>
    <xf numFmtId="3" fontId="3" fillId="2" borderId="1" xfId="1" applyNumberFormat="1" applyFont="1" applyFill="1" applyBorder="1" applyAlignment="1">
      <alignment horizontal="center" wrapText="1"/>
    </xf>
    <xf numFmtId="3" fontId="3" fillId="0" borderId="1" xfId="1" applyNumberFormat="1" applyFont="1" applyFill="1" applyBorder="1" applyAlignment="1">
      <alignment horizontal="center" wrapText="1"/>
    </xf>
    <xf numFmtId="3" fontId="2" fillId="0" borderId="1" xfId="1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3" fontId="2" fillId="2" borderId="1" xfId="1" applyNumberFormat="1" applyFont="1" applyFill="1" applyBorder="1" applyAlignment="1">
      <alignment horizontal="center" wrapText="1"/>
    </xf>
    <xf numFmtId="0" fontId="6" fillId="0" borderId="0" xfId="0" applyFont="1" applyBorder="1"/>
    <xf numFmtId="0" fontId="0" fillId="3" borderId="3" xfId="0" applyFill="1" applyBorder="1"/>
    <xf numFmtId="0" fontId="7" fillId="3" borderId="2" xfId="0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0" fontId="3" fillId="3" borderId="6" xfId="1" applyFont="1" applyFill="1" applyBorder="1" applyAlignment="1">
      <alignment vertical="center" wrapText="1"/>
    </xf>
    <xf numFmtId="0" fontId="2" fillId="3" borderId="3" xfId="1" applyFont="1" applyFill="1" applyBorder="1" applyAlignment="1">
      <alignment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3" xfId="1" applyFont="1" applyFill="1" applyBorder="1"/>
    <xf numFmtId="0" fontId="2" fillId="2" borderId="12" xfId="1" applyFont="1" applyFill="1" applyBorder="1" applyAlignment="1">
      <alignment horizontal="center" wrapText="1"/>
    </xf>
    <xf numFmtId="0" fontId="2" fillId="2" borderId="12" xfId="1" applyFont="1" applyFill="1" applyBorder="1" applyAlignment="1">
      <alignment horizontal="center"/>
    </xf>
    <xf numFmtId="0" fontId="2" fillId="3" borderId="13" xfId="0" applyFont="1" applyFill="1" applyBorder="1"/>
    <xf numFmtId="0" fontId="4" fillId="3" borderId="14" xfId="0" applyFont="1" applyFill="1" applyBorder="1" applyAlignment="1">
      <alignment horizontal="right"/>
    </xf>
    <xf numFmtId="0" fontId="8" fillId="3" borderId="14" xfId="0" applyFont="1" applyFill="1" applyBorder="1"/>
    <xf numFmtId="0" fontId="8" fillId="3" borderId="14" xfId="0" applyFont="1" applyFill="1" applyBorder="1" applyAlignment="1">
      <alignment horizontal="center"/>
    </xf>
    <xf numFmtId="3" fontId="4" fillId="3" borderId="14" xfId="0" applyNumberFormat="1" applyFont="1" applyFill="1" applyBorder="1" applyAlignment="1">
      <alignment horizontal="center"/>
    </xf>
    <xf numFmtId="3" fontId="4" fillId="3" borderId="15" xfId="0" applyNumberFormat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 wrapText="1"/>
    </xf>
    <xf numFmtId="3" fontId="3" fillId="0" borderId="4" xfId="1" applyNumberFormat="1" applyFont="1" applyFill="1" applyBorder="1" applyAlignment="1">
      <alignment horizontal="center" wrapText="1"/>
    </xf>
    <xf numFmtId="0" fontId="3" fillId="3" borderId="16" xfId="1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5" xfId="1" applyFont="1" applyFill="1" applyBorder="1" applyAlignment="1">
      <alignment horizontal="center" wrapText="1"/>
    </xf>
    <xf numFmtId="0" fontId="3" fillId="3" borderId="17" xfId="1" applyFont="1" applyFill="1" applyBorder="1" applyAlignment="1">
      <alignment horizontal="center" wrapText="1"/>
    </xf>
    <xf numFmtId="0" fontId="3" fillId="3" borderId="14" xfId="1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3" fillId="3" borderId="15" xfId="1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3" fontId="2" fillId="0" borderId="1" xfId="0" applyNumberFormat="1" applyFont="1" applyFill="1" applyBorder="1" applyAlignment="1">
      <alignment horizontal="center" wrapText="1"/>
    </xf>
    <xf numFmtId="3" fontId="9" fillId="0" borderId="1" xfId="1" applyNumberFormat="1" applyFont="1" applyFill="1" applyBorder="1" applyAlignment="1">
      <alignment horizontal="center" wrapText="1"/>
    </xf>
    <xf numFmtId="0" fontId="3" fillId="3" borderId="7" xfId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0" fontId="3" fillId="3" borderId="10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0" fontId="5" fillId="0" borderId="0" xfId="1" applyFont="1" applyFill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Normal" xfId="0" builtinId="0"/>
    <cellStyle name="Normal_2014 O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"/>
  <sheetViews>
    <sheetView tabSelected="1" view="pageBreakPreview" topLeftCell="C1" zoomScale="85" zoomScaleNormal="85" zoomScaleSheetLayoutView="85" workbookViewId="0">
      <selection activeCell="O5" sqref="O5"/>
    </sheetView>
  </sheetViews>
  <sheetFormatPr defaultRowHeight="15" x14ac:dyDescent="0.25"/>
  <cols>
    <col min="1" max="1" width="3.85546875" style="1" customWidth="1"/>
    <col min="2" max="2" width="62.140625" style="1" customWidth="1"/>
    <col min="3" max="3" width="9.140625" style="1"/>
    <col min="4" max="4" width="12.7109375" style="2" customWidth="1"/>
    <col min="5" max="5" width="14.140625" style="1" customWidth="1"/>
    <col min="6" max="6" width="13.140625" style="1" customWidth="1"/>
    <col min="7" max="7" width="14" style="1" customWidth="1"/>
    <col min="8" max="8" width="11.42578125" style="1" customWidth="1"/>
    <col min="9" max="9" width="13.85546875" style="1" customWidth="1"/>
    <col min="10" max="10" width="13.7109375" style="1" customWidth="1"/>
    <col min="11" max="11" width="14.28515625" style="1" customWidth="1"/>
    <col min="12" max="12" width="12.7109375" style="1" customWidth="1"/>
    <col min="13" max="13" width="13" style="1" customWidth="1"/>
    <col min="14" max="14" width="9.140625" style="1" hidden="1" customWidth="1"/>
    <col min="15" max="16384" width="9.140625" style="1"/>
  </cols>
  <sheetData>
    <row r="3" spans="1:12" ht="15.75" x14ac:dyDescent="0.25">
      <c r="K3" s="9" t="s">
        <v>18</v>
      </c>
      <c r="L3" s="9"/>
    </row>
    <row r="5" spans="1:12" ht="31.5" customHeight="1" x14ac:dyDescent="0.35">
      <c r="A5" s="43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ht="30.75" customHeight="1" thickBot="1" x14ac:dyDescent="0.3">
      <c r="A6" s="44" t="s">
        <v>15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x14ac:dyDescent="0.25">
      <c r="A7" s="14"/>
      <c r="B7" s="10"/>
      <c r="C7" s="15"/>
      <c r="D7" s="16"/>
      <c r="E7" s="15"/>
      <c r="F7" s="39" t="s">
        <v>8</v>
      </c>
      <c r="G7" s="40"/>
      <c r="H7" s="42"/>
      <c r="I7" s="17"/>
      <c r="J7" s="39" t="s">
        <v>8</v>
      </c>
      <c r="K7" s="40"/>
      <c r="L7" s="41"/>
    </row>
    <row r="8" spans="1:12" ht="46.5" customHeight="1" thickBot="1" x14ac:dyDescent="0.3">
      <c r="A8" s="28" t="s">
        <v>0</v>
      </c>
      <c r="B8" s="11" t="s">
        <v>12</v>
      </c>
      <c r="C8" s="29" t="s">
        <v>1</v>
      </c>
      <c r="D8" s="29" t="s">
        <v>2</v>
      </c>
      <c r="E8" s="30" t="s">
        <v>17</v>
      </c>
      <c r="F8" s="31" t="s">
        <v>19</v>
      </c>
      <c r="G8" s="29" t="s">
        <v>3</v>
      </c>
      <c r="H8" s="32" t="s">
        <v>4</v>
      </c>
      <c r="I8" s="30" t="s">
        <v>16</v>
      </c>
      <c r="J8" s="33" t="s">
        <v>19</v>
      </c>
      <c r="K8" s="34" t="s">
        <v>10</v>
      </c>
      <c r="L8" s="35" t="s">
        <v>4</v>
      </c>
    </row>
    <row r="9" spans="1:12" ht="63" customHeight="1" x14ac:dyDescent="0.25">
      <c r="A9" s="26">
        <v>1</v>
      </c>
      <c r="B9" s="36" t="s">
        <v>31</v>
      </c>
      <c r="C9" s="12" t="s">
        <v>11</v>
      </c>
      <c r="D9" s="37" t="s">
        <v>20</v>
      </c>
      <c r="E9" s="27">
        <f>SUM(F9:H9)</f>
        <v>376802</v>
      </c>
      <c r="F9" s="7"/>
      <c r="G9" s="7"/>
      <c r="H9" s="7">
        <v>376802</v>
      </c>
      <c r="I9" s="27">
        <f>SUM(J9:L9)</f>
        <v>329475</v>
      </c>
      <c r="J9" s="7"/>
      <c r="K9" s="7"/>
      <c r="L9" s="7">
        <v>329475</v>
      </c>
    </row>
    <row r="10" spans="1:12" ht="63" customHeight="1" x14ac:dyDescent="0.25">
      <c r="A10" s="18">
        <v>2</v>
      </c>
      <c r="B10" s="36" t="s">
        <v>40</v>
      </c>
      <c r="C10" s="12" t="s">
        <v>7</v>
      </c>
      <c r="D10" s="8" t="s">
        <v>21</v>
      </c>
      <c r="E10" s="5">
        <f t="shared" ref="E10:E14" si="0">SUM(F10:H10)</f>
        <v>126927</v>
      </c>
      <c r="F10" s="7"/>
      <c r="G10" s="7">
        <f>17986+108941</f>
        <v>126927</v>
      </c>
      <c r="H10" s="7"/>
      <c r="I10" s="5">
        <f t="shared" ref="I10:I21" si="1">SUM(J10:L10)</f>
        <v>126927</v>
      </c>
      <c r="J10" s="7"/>
      <c r="K10" s="7">
        <v>126927</v>
      </c>
      <c r="L10" s="7"/>
    </row>
    <row r="11" spans="1:12" ht="63" customHeight="1" x14ac:dyDescent="0.25">
      <c r="A11" s="18">
        <v>3</v>
      </c>
      <c r="B11" s="36" t="s">
        <v>42</v>
      </c>
      <c r="C11" s="12" t="s">
        <v>7</v>
      </c>
      <c r="D11" s="8" t="s">
        <v>22</v>
      </c>
      <c r="E11" s="5">
        <f t="shared" si="0"/>
        <v>137316</v>
      </c>
      <c r="F11" s="7"/>
      <c r="G11" s="7">
        <f>495+136821</f>
        <v>137316</v>
      </c>
      <c r="H11" s="7"/>
      <c r="I11" s="5">
        <f t="shared" si="1"/>
        <v>137316</v>
      </c>
      <c r="J11" s="7"/>
      <c r="K11" s="7">
        <v>137316</v>
      </c>
      <c r="L11" s="7"/>
    </row>
    <row r="12" spans="1:12" ht="63" customHeight="1" x14ac:dyDescent="0.25">
      <c r="A12" s="18">
        <v>4</v>
      </c>
      <c r="B12" s="36" t="s">
        <v>32</v>
      </c>
      <c r="C12" s="12" t="s">
        <v>7</v>
      </c>
      <c r="D12" s="8" t="s">
        <v>23</v>
      </c>
      <c r="E12" s="5">
        <f t="shared" si="0"/>
        <v>115572</v>
      </c>
      <c r="F12" s="7"/>
      <c r="G12" s="7">
        <f>-33708+149280</f>
        <v>115572</v>
      </c>
      <c r="H12" s="7"/>
      <c r="I12" s="5">
        <f t="shared" si="1"/>
        <v>115572</v>
      </c>
      <c r="J12" s="7"/>
      <c r="K12" s="7">
        <v>115572</v>
      </c>
      <c r="L12" s="7"/>
    </row>
    <row r="13" spans="1:12" ht="63" customHeight="1" x14ac:dyDescent="0.25">
      <c r="A13" s="19">
        <v>5</v>
      </c>
      <c r="B13" s="36" t="s">
        <v>33</v>
      </c>
      <c r="C13" s="12" t="s">
        <v>6</v>
      </c>
      <c r="D13" s="8" t="s">
        <v>24</v>
      </c>
      <c r="E13" s="5">
        <f t="shared" si="0"/>
        <v>322736</v>
      </c>
      <c r="F13" s="7"/>
      <c r="G13" s="7">
        <f>26871+295865</f>
        <v>322736</v>
      </c>
      <c r="H13" s="7"/>
      <c r="I13" s="5">
        <f t="shared" si="1"/>
        <v>322736</v>
      </c>
      <c r="J13" s="7"/>
      <c r="K13" s="7">
        <v>322736</v>
      </c>
      <c r="L13" s="7"/>
    </row>
    <row r="14" spans="1:12" ht="63" customHeight="1" x14ac:dyDescent="0.25">
      <c r="A14" s="19">
        <v>6</v>
      </c>
      <c r="B14" s="36" t="s">
        <v>34</v>
      </c>
      <c r="C14" s="12" t="s">
        <v>25</v>
      </c>
      <c r="D14" s="8" t="s">
        <v>26</v>
      </c>
      <c r="E14" s="4">
        <f t="shared" si="0"/>
        <v>455745.48</v>
      </c>
      <c r="F14" s="7"/>
      <c r="G14" s="7">
        <f>4814.48-4052+454983</f>
        <v>455745.48</v>
      </c>
      <c r="H14" s="7"/>
      <c r="I14" s="5">
        <f t="shared" si="1"/>
        <v>450931</v>
      </c>
      <c r="J14" s="7"/>
      <c r="K14" s="7">
        <v>450931</v>
      </c>
      <c r="L14" s="7"/>
    </row>
    <row r="15" spans="1:12" ht="63" customHeight="1" x14ac:dyDescent="0.25">
      <c r="A15" s="18">
        <v>7</v>
      </c>
      <c r="B15" s="36" t="s">
        <v>35</v>
      </c>
      <c r="C15" s="13" t="s">
        <v>5</v>
      </c>
      <c r="D15" s="8" t="s">
        <v>27</v>
      </c>
      <c r="E15" s="4">
        <f>SUM(F15:G15)</f>
        <v>1251629</v>
      </c>
      <c r="F15" s="7">
        <v>1000000</v>
      </c>
      <c r="G15" s="7">
        <f>-2448-38410+292487</f>
        <v>251629</v>
      </c>
      <c r="H15" s="7"/>
      <c r="I15" s="5">
        <f t="shared" si="1"/>
        <v>1001657</v>
      </c>
      <c r="J15" s="7">
        <v>1000000</v>
      </c>
      <c r="K15" s="7">
        <v>1657</v>
      </c>
      <c r="L15" s="7"/>
    </row>
    <row r="16" spans="1:12" ht="63" customHeight="1" x14ac:dyDescent="0.25">
      <c r="A16" s="18">
        <v>8</v>
      </c>
      <c r="B16" s="36" t="s">
        <v>36</v>
      </c>
      <c r="C16" s="13">
        <v>2020</v>
      </c>
      <c r="D16" s="8">
        <v>248701</v>
      </c>
      <c r="E16" s="4">
        <f t="shared" ref="E16:E21" si="2">SUM(F16:H16)</f>
        <v>248701</v>
      </c>
      <c r="F16" s="7"/>
      <c r="G16" s="7">
        <v>248701</v>
      </c>
      <c r="H16" s="7"/>
      <c r="I16" s="5">
        <f t="shared" si="1"/>
        <v>248699</v>
      </c>
      <c r="J16" s="7"/>
      <c r="K16" s="7">
        <v>248699</v>
      </c>
      <c r="L16" s="7"/>
    </row>
    <row r="17" spans="1:12" ht="63" customHeight="1" x14ac:dyDescent="0.25">
      <c r="A17" s="18">
        <v>9</v>
      </c>
      <c r="B17" s="36" t="s">
        <v>37</v>
      </c>
      <c r="C17" s="12" t="s">
        <v>7</v>
      </c>
      <c r="D17" s="8" t="s">
        <v>28</v>
      </c>
      <c r="E17" s="4">
        <f t="shared" si="2"/>
        <v>222301.65</v>
      </c>
      <c r="F17" s="7"/>
      <c r="G17" s="7">
        <f>-27+5404.8+2208.85-9823+224538</f>
        <v>222301.65</v>
      </c>
      <c r="H17" s="7"/>
      <c r="I17" s="5">
        <f t="shared" si="1"/>
        <v>220093</v>
      </c>
      <c r="J17" s="7"/>
      <c r="K17" s="7">
        <v>220093</v>
      </c>
      <c r="L17" s="7"/>
    </row>
    <row r="18" spans="1:12" ht="63" customHeight="1" x14ac:dyDescent="0.25">
      <c r="A18" s="18">
        <v>10</v>
      </c>
      <c r="B18" s="36" t="s">
        <v>38</v>
      </c>
      <c r="C18" s="12" t="s">
        <v>7</v>
      </c>
      <c r="D18" s="8" t="s">
        <v>29</v>
      </c>
      <c r="E18" s="4">
        <f t="shared" si="2"/>
        <v>235225</v>
      </c>
      <c r="F18" s="7"/>
      <c r="G18" s="7">
        <v>235225</v>
      </c>
      <c r="H18" s="7"/>
      <c r="I18" s="5">
        <f t="shared" si="1"/>
        <v>235225</v>
      </c>
      <c r="J18" s="7"/>
      <c r="K18" s="7">
        <v>235225</v>
      </c>
      <c r="L18" s="7"/>
    </row>
    <row r="19" spans="1:12" ht="63" customHeight="1" x14ac:dyDescent="0.25">
      <c r="A19" s="18">
        <v>11</v>
      </c>
      <c r="B19" s="36" t="s">
        <v>41</v>
      </c>
      <c r="C19" s="13" t="s">
        <v>30</v>
      </c>
      <c r="D19" s="6">
        <v>59630</v>
      </c>
      <c r="E19" s="5">
        <f t="shared" si="2"/>
        <v>57575</v>
      </c>
      <c r="F19" s="7"/>
      <c r="G19" s="7">
        <f>-2055+59630</f>
        <v>57575</v>
      </c>
      <c r="H19" s="7"/>
      <c r="I19" s="38">
        <f t="shared" si="1"/>
        <v>0</v>
      </c>
      <c r="J19" s="7"/>
      <c r="K19" s="7"/>
      <c r="L19" s="7"/>
    </row>
    <row r="20" spans="1:12" ht="63" customHeight="1" x14ac:dyDescent="0.25">
      <c r="A20" s="19">
        <v>12</v>
      </c>
      <c r="B20" s="36" t="s">
        <v>39</v>
      </c>
      <c r="C20" s="13">
        <v>2020</v>
      </c>
      <c r="D20" s="6">
        <v>59620</v>
      </c>
      <c r="E20" s="4">
        <f>SUM(F20:H20)</f>
        <v>55812</v>
      </c>
      <c r="F20" s="7"/>
      <c r="G20" s="7">
        <f>-3808+59620</f>
        <v>55812</v>
      </c>
      <c r="H20" s="7"/>
      <c r="I20" s="5">
        <f t="shared" si="1"/>
        <v>55812</v>
      </c>
      <c r="J20" s="7"/>
      <c r="K20" s="7">
        <v>55812</v>
      </c>
      <c r="L20" s="7"/>
    </row>
    <row r="21" spans="1:12" ht="63" customHeight="1" x14ac:dyDescent="0.25">
      <c r="A21" s="19">
        <v>13</v>
      </c>
      <c r="B21" s="36" t="s">
        <v>14</v>
      </c>
      <c r="C21" s="13"/>
      <c r="D21" s="8"/>
      <c r="E21" s="4">
        <f t="shared" si="2"/>
        <v>88279</v>
      </c>
      <c r="F21" s="7"/>
      <c r="G21" s="7">
        <f>23279+10000+55000</f>
        <v>88279</v>
      </c>
      <c r="H21" s="7"/>
      <c r="I21" s="5">
        <f t="shared" si="1"/>
        <v>63308</v>
      </c>
      <c r="J21" s="7"/>
      <c r="K21" s="7">
        <v>63308</v>
      </c>
      <c r="L21" s="7"/>
    </row>
    <row r="22" spans="1:12" s="3" customFormat="1" ht="30.75" customHeight="1" thickBot="1" x14ac:dyDescent="0.3">
      <c r="A22" s="20"/>
      <c r="B22" s="21" t="s">
        <v>13</v>
      </c>
      <c r="C22" s="22"/>
      <c r="D22" s="23"/>
      <c r="E22" s="24">
        <f t="shared" ref="E22:L22" si="3">SUM(E9:E21)</f>
        <v>3694621.13</v>
      </c>
      <c r="F22" s="24">
        <f t="shared" si="3"/>
        <v>1000000</v>
      </c>
      <c r="G22" s="24">
        <f t="shared" si="3"/>
        <v>2317819.13</v>
      </c>
      <c r="H22" s="24">
        <f t="shared" si="3"/>
        <v>376802</v>
      </c>
      <c r="I22" s="24">
        <f t="shared" si="3"/>
        <v>3307751</v>
      </c>
      <c r="J22" s="24">
        <f t="shared" si="3"/>
        <v>1000000</v>
      </c>
      <c r="K22" s="24">
        <f t="shared" si="3"/>
        <v>1978276</v>
      </c>
      <c r="L22" s="25">
        <f t="shared" si="3"/>
        <v>329475</v>
      </c>
    </row>
  </sheetData>
  <mergeCells count="4">
    <mergeCell ref="J7:L7"/>
    <mergeCell ref="F7:H7"/>
    <mergeCell ref="A5:L5"/>
    <mergeCell ref="A6:L6"/>
  </mergeCells>
  <pageMargins left="0" right="0" top="0.39370078740157483" bottom="0.39370078740157483" header="0.51181102362204722" footer="0.51181102362204722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31.12.2019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ALozeva</dc:creator>
  <cp:lastModifiedBy>NGrigorova</cp:lastModifiedBy>
  <cp:lastPrinted>2021-07-01T13:34:18Z</cp:lastPrinted>
  <dcterms:created xsi:type="dcterms:W3CDTF">2020-04-28T13:58:59Z</dcterms:created>
  <dcterms:modified xsi:type="dcterms:W3CDTF">2021-07-12T12:55:20Z</dcterms:modified>
</cp:coreProperties>
</file>