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kirilova\Share\Отчети\2020\м. 12.2020 г\СОС\"/>
    </mc:Choice>
  </mc:AlternateContent>
  <bookViews>
    <workbookView xWindow="0" yWindow="0" windowWidth="28800" windowHeight="11700" tabRatio="359"/>
  </bookViews>
  <sheets>
    <sheet name="Приложение 14" sheetId="5" r:id="rId1"/>
  </sheets>
  <calcPr calcId="162913"/>
</workbook>
</file>

<file path=xl/calcChain.xml><?xml version="1.0" encoding="utf-8"?>
<calcChain xmlns="http://schemas.openxmlformats.org/spreadsheetml/2006/main">
  <c r="N18" i="5" l="1"/>
  <c r="K79" i="5" l="1"/>
  <c r="N17" i="5" l="1"/>
  <c r="K27" i="5" l="1"/>
  <c r="J26" i="5"/>
  <c r="M26" i="5" s="1"/>
  <c r="I27" i="5"/>
  <c r="H27" i="5"/>
  <c r="G27" i="5"/>
  <c r="K77" i="5" l="1"/>
  <c r="K76" i="5"/>
  <c r="K75" i="5"/>
  <c r="K78" i="5"/>
  <c r="K74" i="5"/>
  <c r="K80" i="5" l="1"/>
  <c r="G80" i="5"/>
  <c r="N25" i="5" l="1"/>
  <c r="J25" i="5"/>
  <c r="M25" i="5" s="1"/>
  <c r="N24" i="5"/>
  <c r="J23" i="5"/>
  <c r="N23" i="5"/>
  <c r="N22" i="5"/>
  <c r="N21" i="5"/>
  <c r="N20" i="5"/>
  <c r="N19" i="5"/>
  <c r="N16" i="5"/>
  <c r="N15" i="5"/>
  <c r="J22" i="5"/>
  <c r="M22" i="5" s="1"/>
  <c r="J21" i="5"/>
  <c r="M21" i="5" s="1"/>
  <c r="J20" i="5"/>
  <c r="M20" i="5" s="1"/>
  <c r="M23" i="5" l="1"/>
  <c r="J27" i="5"/>
  <c r="A41" i="5"/>
  <c r="H41" i="5" s="1"/>
  <c r="N27" i="5" l="1"/>
  <c r="L27" i="5"/>
  <c r="J24" i="5"/>
  <c r="M24" i="5" s="1"/>
  <c r="J19" i="5"/>
  <c r="M19" i="5" s="1"/>
  <c r="J18" i="5"/>
  <c r="M18" i="5" s="1"/>
  <c r="M27" i="5" s="1"/>
  <c r="J17" i="5"/>
  <c r="M17" i="5" s="1"/>
  <c r="J16" i="5"/>
  <c r="J15" i="5"/>
  <c r="M15" i="5" s="1"/>
  <c r="J14" i="5"/>
  <c r="M16" i="5" l="1"/>
  <c r="I41" i="5"/>
  <c r="M14" i="5"/>
  <c r="J80" i="5" l="1"/>
  <c r="I80" i="5"/>
  <c r="H80" i="5"/>
  <c r="F80" i="5"/>
  <c r="D66" i="5"/>
  <c r="K41" i="5"/>
  <c r="L41" i="5" s="1"/>
  <c r="G89" i="5" l="1"/>
  <c r="F89" i="5"/>
  <c r="G57" i="5" l="1"/>
  <c r="F57" i="5"/>
</calcChain>
</file>

<file path=xl/sharedStrings.xml><?xml version="1.0" encoding="utf-8"?>
<sst xmlns="http://schemas.openxmlformats.org/spreadsheetml/2006/main" count="225" uniqueCount="142">
  <si>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</si>
  <si>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</si>
  <si>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</si>
  <si>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</si>
  <si>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</si>
  <si>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</si>
  <si>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</si>
  <si>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</si>
  <si>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</si>
  <si>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</si>
  <si>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</si>
  <si>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</si>
  <si>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</si>
  <si>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</si>
  <si>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</si>
  <si>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</si>
  <si>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</si>
  <si>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</si>
  <si>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</si>
  <si>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</si>
  <si>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</si>
  <si>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</si>
  <si>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</si>
  <si>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</si>
  <si>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</si>
  <si>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</si>
  <si>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</si>
  <si>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</si>
  <si>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</si>
  <si>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</si>
  <si>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</si>
  <si>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</si>
  <si>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</si>
  <si>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</si>
  <si>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</si>
  <si>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</si>
  <si>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</si>
  <si>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</si>
  <si>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</si>
  <si>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</si>
  <si>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</si>
  <si>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</si>
  <si>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</si>
  <si>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</si>
  <si>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</si>
  <si>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</si>
  <si>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</si>
  <si>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</si>
  <si>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</si>
  <si>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</si>
  <si>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 xml:space="preserve">Краен срок за погасяване 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</si>
  <si>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</si>
  <si>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</si>
  <si>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</si>
  <si>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</si>
  <si>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</si>
  <si>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2017 г.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</si>
  <si>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</si>
  <si>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</si>
  <si>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color theme="1"/>
        <rFont val="Times New Roman"/>
        <family val="1"/>
        <charset val="204"/>
      </rPr>
      <t>чл.3 от ЗОД</t>
    </r>
    <r>
      <rPr>
        <sz val="10"/>
        <color theme="1"/>
        <rFont val="Times New Roman"/>
        <family val="1"/>
        <charset val="204"/>
      </rPr>
      <t>)</t>
    </r>
  </si>
  <si>
    <r>
      <t xml:space="preserve">  а) плащанията по дълга по </t>
    </r>
    <r>
      <rPr>
        <b/>
        <sz val="10"/>
        <color theme="1"/>
        <rFont val="Times New Roman"/>
        <family val="1"/>
        <charset val="204"/>
      </rPr>
      <t>чл. 3, т. 5 от ЗОД</t>
    </r>
    <r>
      <rPr>
        <sz val="10"/>
        <color theme="1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</si>
  <si>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</si>
  <si>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</si>
  <si>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</si>
  <si>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</si>
  <si>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</si>
  <si>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t>Остатъчен размер на дълга към 01.01.2019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</si>
  <si>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</si>
  <si>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</si>
  <si>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</si>
  <si>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t xml:space="preserve">Общо извършени плащания по дълга през 2019 г. по главница и разходи /в лева/ </t>
  </si>
  <si>
    <t>Остатъчен размер на дълга към 31.12.2019 г. /в лева/</t>
  </si>
  <si>
    <t>2018 г.</t>
  </si>
  <si>
    <r>
      <t xml:space="preserve">2. В к.10 се посочва общия размер на плащанията през </t>
    </r>
    <r>
      <rPr>
        <b/>
        <sz val="10"/>
        <color theme="1"/>
        <rFont val="Times New Roman"/>
        <family val="1"/>
        <charset val="204"/>
      </rPr>
      <t>2019 г.</t>
    </r>
    <r>
      <rPr>
        <sz val="10"/>
        <color theme="1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color theme="1"/>
        <rFont val="Times New Roman"/>
        <family val="1"/>
        <charset val="204"/>
      </rPr>
      <t>2019 г.</t>
    </r>
    <r>
      <rPr>
        <sz val="10"/>
        <color theme="1"/>
        <rFont val="Times New Roman"/>
        <family val="1"/>
        <charset val="204"/>
      </rPr>
      <t xml:space="preserve"> те са:</t>
    </r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</si>
  <si>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01.01.2019 г. са били активни, както и за гаранциите, издадени през 2019 г.</t>
    </r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</si>
  <si>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2019 г. </t>
    </r>
  </si>
  <si>
    <t>Изравнителна субсидия - отчетни данни за 2018 г.</t>
  </si>
  <si>
    <t>Бюджетни приходи - отчетни данни за 2018 г.</t>
  </si>
  <si>
    <t xml:space="preserve">Съотношение на номинала на издадените през 2019 г. общински гаранции и общата сума на приходите и  изравнителна субсидия </t>
  </si>
  <si>
    <t>Остатъчен размер на гаранцията към 01.01.2019 г. /в лева/</t>
  </si>
  <si>
    <r>
      <t xml:space="preserve">  в) </t>
    </r>
    <r>
      <rPr>
        <i/>
        <sz val="10"/>
        <color theme="1"/>
        <rFont val="Times New Roman"/>
        <family val="1"/>
        <charset val="204"/>
      </rPr>
      <t>частта</t>
    </r>
    <r>
      <rPr>
        <sz val="10"/>
        <color theme="1"/>
        <rFont val="Times New Roman"/>
        <family val="1"/>
        <charset val="204"/>
      </rPr>
      <t xml:space="preserve"> от плащанията </t>
    </r>
    <r>
      <rPr>
        <i/>
        <sz val="10"/>
        <color theme="1"/>
        <rFont val="Times New Roman"/>
        <family val="1"/>
        <charset val="204"/>
      </rPr>
      <t>по главницата</t>
    </r>
    <r>
      <rPr>
        <sz val="10"/>
        <color theme="1"/>
        <rFont val="Times New Roman"/>
        <family val="1"/>
        <charset val="204"/>
      </rPr>
      <t xml:space="preserve"> по съществуващ дълг през 2019 г., която е погасена чрез нов, рефинансиращ заем, съгласно</t>
    </r>
    <r>
      <rPr>
        <b/>
        <sz val="10"/>
        <color theme="1"/>
        <rFont val="Times New Roman"/>
        <family val="1"/>
        <charset val="204"/>
      </rPr>
      <t xml:space="preserve"> чл. 82, ал. 3 от ЗДБРБ за 2020 г.</t>
    </r>
  </si>
  <si>
    <r>
      <t xml:space="preserve">  б) плащания по ЕСКО договори, съгласно </t>
    </r>
    <r>
      <rPr>
        <b/>
        <sz val="10"/>
        <color theme="1"/>
        <rFont val="Times New Roman"/>
        <family val="1"/>
        <charset val="204"/>
      </rPr>
      <t xml:space="preserve">чл. 84, ал. 1 от ЗДБРБ за 2019 г.                           </t>
    </r>
  </si>
  <si>
    <r>
      <t xml:space="preserve">  г) заеми въз основа на предоставени от </t>
    </r>
    <r>
      <rPr>
        <b/>
        <sz val="10"/>
        <color theme="1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color theme="1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color theme="1"/>
        <rFont val="Times New Roman"/>
        <family val="1"/>
        <charset val="204"/>
      </rPr>
      <t>съгласно чл. 84, ал. 5 на ЗДБРБ за 2019 г.</t>
    </r>
  </si>
  <si>
    <t>на община СТОЛИЧНА ОБЩИНА</t>
  </si>
  <si>
    <t>1. Решение №1/29.03.1999г. На СОС.  "Продължаване на Софийското метро"</t>
  </si>
  <si>
    <t>2. Решение №537/25.09.2008г. На СОС. "Строителство на участъци от метрото в г. София и съпътстващата ги градска инфраструктура"</t>
  </si>
  <si>
    <t>3. Решение №815/21.12.2017г". Изграждане на трета метролиния- етап 1"</t>
  </si>
  <si>
    <t>4. Решение №644/15.10.2009г на СОС "Реконструкция на 3 основни пътни възли чрез създаване на кръстовища на 2 нива"</t>
  </si>
  <si>
    <t>5.Решение №522/26.09.2013г. На СОС  "Изграждане. Разширение и рехабилитация на улици и булеварди в г. София"</t>
  </si>
  <si>
    <t>6.Решение №427/14.07.2011г. На СОС. "Изграждане на система за битови отпадъци в г. София - 1 фаза"</t>
  </si>
  <si>
    <t>7.Решение №427/14.07.2011г. На СОС "Изграждане на система за битови отпадъци в г. София - 2 фаза"</t>
  </si>
  <si>
    <t>8. Решение №804/18.12.2014г. На СОС "Изпълнение на дейности за подобряване качеството на атмосферния въздух чрез закупуване на автобуси"</t>
  </si>
  <si>
    <t>EUR</t>
  </si>
  <si>
    <t>YPY</t>
  </si>
  <si>
    <t>Японска Банка за Международно сътрудничество</t>
  </si>
  <si>
    <t>Европейска Инвестиционна Банка</t>
  </si>
  <si>
    <t>инвестиционен характер</t>
  </si>
  <si>
    <t>11. Решение № 515/26.07.18г. Банкова гаранция</t>
  </si>
  <si>
    <t>Рйфайзенбанк България ООД</t>
  </si>
  <si>
    <t>ЛЕВА</t>
  </si>
  <si>
    <t>Антомотор корпурация АД</t>
  </si>
  <si>
    <t>Лизингова къща София лизинг ЕАД</t>
  </si>
  <si>
    <t>Европейска Банка за възстановяване и развитие</t>
  </si>
  <si>
    <t>Столичен Електротранспорт ЕАД</t>
  </si>
  <si>
    <t>1. Договор за заем № 4 от 22.08.2014г.</t>
  </si>
  <si>
    <t>2. Договор за заем № 6 от 22.08.2014г.</t>
  </si>
  <si>
    <t xml:space="preserve"> Четвърта МБАЛ София ЕАД</t>
  </si>
  <si>
    <t>3. Договор за заем № 1 от 12.11.2014г.</t>
  </si>
  <si>
    <t>4. Договор за заем № 5 от 22.08.2014г.</t>
  </si>
  <si>
    <t>5. Договор за заем № 15 от 22.02.2017г.</t>
  </si>
  <si>
    <t>6. Банков овърдрафт 05 от 20.07.2018г.</t>
  </si>
  <si>
    <t>Пета МБАЛ София ЕАД</t>
  </si>
  <si>
    <t xml:space="preserve"> Първа САГБАЛ "Св.София" ЕАД</t>
  </si>
  <si>
    <t xml:space="preserve"> Втора МБАЛ - София" ЕАД</t>
  </si>
  <si>
    <t>Втора САГБАЛ Шейново ЕАД</t>
  </si>
  <si>
    <t>Фургс ЕАД</t>
  </si>
  <si>
    <t>Столична община</t>
  </si>
  <si>
    <t>лева</t>
  </si>
  <si>
    <t>Първа МБАЛ София ЕАД</t>
  </si>
  <si>
    <t>Общинска банак АД</t>
  </si>
  <si>
    <t>Забележка:Банковата гаранция е заведена задбалнсово по баланса на Столична община</t>
  </si>
  <si>
    <t>9. Решение №787/22.112018г. на СОС "Разширениее на метрото в гр. София. Линия 3. Етап 2"</t>
  </si>
  <si>
    <t>10. Договор за лизинг - Столична община</t>
  </si>
  <si>
    <t>11. Договор за лизинг ОП"Гробищни паркове"</t>
  </si>
  <si>
    <t>12. Договор за лизинг район Кремиковци</t>
  </si>
  <si>
    <t>13.Р.283/17.05.2018г. На СОС "Проектиране и изграждане на инсталация за комбинирано производство на енергия в София с оползотворяване на RDF"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</si>
  <si>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2020 година </t>
  </si>
  <si>
    <t>2019 г.</t>
  </si>
  <si>
    <t xml:space="preserve">Общо извършени плащания по дълга през 2020 г. по главница и разходи /в лева/ </t>
  </si>
  <si>
    <t>Остатъчен размер на гаранцията към 31.12.2020 г. /в лева/</t>
  </si>
  <si>
    <t>Остатъчен размер на дълга на бенефициента към 01.01.2020 г. /в лева/</t>
  </si>
  <si>
    <t>Остатъчен размер на дълга на бенефициента към 31.12.2020 г. /в лева/</t>
  </si>
  <si>
    <t xml:space="preserve">Плащания по дълга, влизащи в изчислението на съотношени-ето през 2020 г. </t>
  </si>
  <si>
    <t>Остатъчен размер на дълга на лицето към 01.01.2020 г. /в лева/</t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</si>
  <si>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2020 г. /в лева/</t>
    </r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</si>
  <si>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2020 г. /в лева/</t>
    </r>
  </si>
  <si>
    <t>Остатъчен размер на дълга на лицето към 31.12.2020 г. /в лева/</t>
  </si>
  <si>
    <t>2. Информацията се попълва за дългове, които към 01.01.2020 г. са били поети (сключени договори, възникнали задължения), както и за дълговете, които са поети през 2019 г., включително и за тези, които са погасени през 2020 г. Информация за дългове, които към 31.12.2018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</si>
  <si>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2020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</si>
  <si>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31.12.2020 г. /к.14/ следва да е равен на к.7+к.8-к.9. За дълга във валута с плаващ курс (USD, JPY), левовата равностойност на остатъчния размер към 31.12.2020 г. (к.14) се посочва като се използва съответния курс на БНБ за валутата. </t>
  </si>
  <si>
    <t>5. Остатъчен размер на дълга към 01.01.2020 г. и към 31.12.2020 г. е дълга по счетоводни данни, съответно към двата периода.</t>
  </si>
  <si>
    <t>Приложение 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</si>
</sst>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0" fontId="5" fillId="2" borderId="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center" vertical="top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/>
    <xf numFmtId="3" fontId="10" fillId="0" borderId="1" xfId="1" applyNumberFormat="1" applyFont="1" applyFill="1" applyBorder="1" applyAlignment="1"/>
    <xf numFmtId="3" fontId="10" fillId="2" borderId="1" xfId="1" applyNumberFormat="1" applyFont="1" applyFill="1" applyBorder="1" applyAlignment="1"/>
    <xf numFmtId="3" fontId="10" fillId="0" borderId="7" xfId="1" applyNumberFormat="1" applyFont="1" applyFill="1" applyBorder="1" applyAlignment="1"/>
    <xf numFmtId="0" fontId="4" fillId="0" borderId="0" xfId="1" applyFont="1" applyFill="1"/>
    <xf numFmtId="3" fontId="10" fillId="0" borderId="8" xfId="1" applyNumberFormat="1" applyFont="1" applyFill="1" applyBorder="1" applyAlignment="1"/>
    <xf numFmtId="3" fontId="10" fillId="0" borderId="2" xfId="1" applyNumberFormat="1" applyFont="1" applyFill="1" applyBorder="1" applyAlignment="1"/>
    <xf numFmtId="3" fontId="10" fillId="0" borderId="9" xfId="1" applyNumberFormat="1" applyFont="1" applyFill="1" applyBorder="1" applyAlignment="1"/>
    <xf numFmtId="3" fontId="5" fillId="2" borderId="1" xfId="1" applyNumberFormat="1" applyFont="1" applyFill="1" applyBorder="1" applyAlignment="1">
      <alignment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justify"/>
    </xf>
    <xf numFmtId="0" fontId="11" fillId="0" borderId="0" xfId="1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4" fillId="0" borderId="0" xfId="1" applyFont="1" applyFill="1" applyAlignment="1">
      <alignment wrapText="1"/>
    </xf>
    <xf numFmtId="0" fontId="4" fillId="4" borderId="0" xfId="1" applyFont="1" applyFill="1"/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/>
    </xf>
    <xf numFmtId="3" fontId="10" fillId="0" borderId="1" xfId="1" applyNumberFormat="1" applyFont="1" applyBorder="1"/>
    <xf numFmtId="3" fontId="10" fillId="0" borderId="1" xfId="1" applyNumberFormat="1" applyFont="1" applyFill="1" applyBorder="1"/>
    <xf numFmtId="3" fontId="4" fillId="0" borderId="0" xfId="1" applyNumberFormat="1" applyFont="1" applyFill="1" applyBorder="1"/>
    <xf numFmtId="1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5" fillId="3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5" fillId="0" borderId="0" xfId="1" applyFont="1" applyFill="1"/>
    <xf numFmtId="3" fontId="16" fillId="4" borderId="1" xfId="1" applyNumberFormat="1" applyFont="1" applyFill="1" applyBorder="1" applyAlignment="1">
      <alignment wrapText="1"/>
    </xf>
    <xf numFmtId="3" fontId="16" fillId="4" borderId="1" xfId="1" applyNumberFormat="1" applyFont="1" applyFill="1" applyBorder="1" applyAlignment="1">
      <alignment horizontal="left" wrapText="1"/>
    </xf>
    <xf numFmtId="3" fontId="16" fillId="0" borderId="1" xfId="1" applyNumberFormat="1" applyFont="1" applyFill="1" applyBorder="1" applyAlignment="1">
      <alignment horizontal="left" wrapText="1"/>
    </xf>
    <xf numFmtId="3" fontId="16" fillId="0" borderId="1" xfId="1" applyNumberFormat="1" applyFont="1" applyFill="1" applyBorder="1" applyAlignment="1"/>
    <xf numFmtId="3" fontId="17" fillId="0" borderId="2" xfId="1" applyNumberFormat="1" applyFont="1" applyFill="1" applyBorder="1" applyAlignment="1"/>
    <xf numFmtId="3" fontId="16" fillId="4" borderId="1" xfId="1" applyNumberFormat="1" applyFont="1" applyFill="1" applyBorder="1" applyAlignment="1"/>
    <xf numFmtId="3" fontId="16" fillId="0" borderId="1" xfId="1" applyNumberFormat="1" applyFont="1" applyFill="1" applyBorder="1" applyAlignment="1">
      <alignment wrapText="1"/>
    </xf>
    <xf numFmtId="14" fontId="16" fillId="4" borderId="1" xfId="1" applyNumberFormat="1" applyFont="1" applyFill="1" applyBorder="1" applyAlignment="1"/>
    <xf numFmtId="14" fontId="17" fillId="0" borderId="2" xfId="1" applyNumberFormat="1" applyFont="1" applyFill="1" applyBorder="1" applyAlignment="1"/>
    <xf numFmtId="14" fontId="16" fillId="0" borderId="1" xfId="1" applyNumberFormat="1" applyFont="1" applyFill="1" applyBorder="1" applyAlignment="1"/>
    <xf numFmtId="14" fontId="16" fillId="0" borderId="6" xfId="1" applyNumberFormat="1" applyFont="1" applyFill="1" applyBorder="1" applyAlignment="1"/>
    <xf numFmtId="3" fontId="16" fillId="0" borderId="1" xfId="0" applyNumberFormat="1" applyFont="1" applyBorder="1"/>
    <xf numFmtId="3" fontId="10" fillId="0" borderId="8" xfId="1" applyNumberFormat="1" applyFont="1" applyFill="1" applyBorder="1" applyAlignment="1">
      <alignment horizontal="left" wrapText="1"/>
    </xf>
    <xf numFmtId="4" fontId="10" fillId="0" borderId="1" xfId="1" applyNumberFormat="1" applyFont="1" applyFill="1" applyBorder="1" applyAlignment="1"/>
    <xf numFmtId="4" fontId="10" fillId="0" borderId="2" xfId="1" applyNumberFormat="1" applyFont="1" applyFill="1" applyBorder="1" applyAlignment="1"/>
    <xf numFmtId="4" fontId="10" fillId="0" borderId="8" xfId="1" applyNumberFormat="1" applyFont="1" applyFill="1" applyBorder="1" applyAlignment="1"/>
    <xf numFmtId="0" fontId="2" fillId="0" borderId="0" xfId="0" applyFont="1" applyAlignment="1">
      <alignment wrapText="1"/>
    </xf>
    <xf numFmtId="0" fontId="16" fillId="0" borderId="5" xfId="1" applyFont="1" applyFill="1" applyBorder="1" applyAlignment="1">
      <alignment vertical="center" wrapText="1"/>
    </xf>
    <xf numFmtId="0" fontId="16" fillId="0" borderId="8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3" fontId="17" fillId="0" borderId="9" xfId="1" applyNumberFormat="1" applyFont="1" applyFill="1" applyBorder="1" applyAlignment="1">
      <alignment wrapText="1"/>
    </xf>
    <xf numFmtId="3" fontId="17" fillId="0" borderId="1" xfId="1" applyNumberFormat="1" applyFont="1" applyFill="1" applyBorder="1" applyAlignment="1">
      <alignment wrapText="1"/>
    </xf>
    <xf numFmtId="3" fontId="16" fillId="0" borderId="2" xfId="1" applyNumberFormat="1" applyFont="1" applyFill="1" applyBorder="1" applyAlignment="1">
      <alignment wrapText="1"/>
    </xf>
    <xf numFmtId="3" fontId="10" fillId="0" borderId="2" xfId="1" applyNumberFormat="1" applyFont="1" applyFill="1" applyBorder="1" applyAlignment="1">
      <alignment horizontal="right" wrapText="1"/>
    </xf>
    <xf numFmtId="14" fontId="16" fillId="0" borderId="2" xfId="1" applyNumberFormat="1" applyFont="1" applyFill="1" applyBorder="1" applyAlignment="1">
      <alignment wrapText="1"/>
    </xf>
    <xf numFmtId="0" fontId="19" fillId="0" borderId="0" xfId="1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16" fillId="0" borderId="8" xfId="1" applyNumberFormat="1" applyFont="1" applyFill="1" applyBorder="1" applyAlignment="1">
      <alignment wrapText="1"/>
    </xf>
    <xf numFmtId="3" fontId="18" fillId="0" borderId="1" xfId="1" applyNumberFormat="1" applyFont="1" applyFill="1" applyBorder="1" applyAlignment="1"/>
    <xf numFmtId="14" fontId="10" fillId="0" borderId="2" xfId="1" applyNumberFormat="1" applyFont="1" applyFill="1" applyBorder="1" applyAlignment="1">
      <alignment wrapText="1"/>
    </xf>
    <xf numFmtId="3" fontId="9" fillId="0" borderId="1" xfId="1" applyNumberFormat="1" applyFont="1" applyFill="1" applyBorder="1" applyAlignment="1"/>
    <xf numFmtId="0" fontId="20" fillId="0" borderId="0" xfId="1" applyFont="1" applyFill="1"/>
    <xf numFmtId="14" fontId="4" fillId="0" borderId="0" xfId="1" applyNumberFormat="1" applyFont="1" applyFill="1"/>
    <xf numFmtId="3" fontId="10" fillId="0" borderId="1" xfId="0" applyNumberFormat="1" applyFont="1" applyFill="1" applyBorder="1"/>
    <xf numFmtId="3" fontId="10" fillId="4" borderId="1" xfId="0" applyNumberFormat="1" applyFont="1" applyFill="1" applyBorder="1"/>
    <xf numFmtId="0" fontId="5" fillId="0" borderId="0" xfId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0" fillId="0" borderId="0" xfId="0" applyAlignment="1"/>
    <xf numFmtId="164" fontId="10" fillId="0" borderId="5" xfId="2" applyNumberFormat="1" applyFont="1" applyFill="1" applyBorder="1" applyAlignment="1">
      <alignment horizontal="center"/>
    </xf>
    <xf numFmtId="164" fontId="10" fillId="0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13" xfId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5" fillId="3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0" fontId="5" fillId="0" borderId="0" xfId="1" applyFont="1" applyBorder="1" applyAlignment="1">
      <alignment horizontal="left"/>
    </xf>
    <xf numFmtId="0" fontId="5" fillId="2" borderId="5" xfId="1" applyFont="1" applyFill="1" applyBorder="1" applyAlignment="1">
      <alignment horizontal="right" wrapText="1"/>
    </xf>
    <xf numFmtId="0" fontId="5" fillId="2" borderId="7" xfId="1" applyFont="1" applyFill="1" applyBorder="1" applyAlignment="1">
      <alignment horizontal="right" wrapText="1"/>
    </xf>
    <xf numFmtId="0" fontId="5" fillId="2" borderId="6" xfId="1" applyFont="1" applyFill="1" applyBorder="1" applyAlignment="1">
      <alignment horizontal="right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2" borderId="3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4" fillId="0" borderId="0" xfId="1" applyFont="1" applyAlignment="1">
      <alignment wrapText="1"/>
    </xf>
    <xf numFmtId="0" fontId="4" fillId="4" borderId="0" xfId="1" applyFont="1" applyFill="1" applyAlignment="1">
      <alignment wrapText="1"/>
    </xf>
    <xf numFmtId="0" fontId="2" fillId="4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94"/>
  <sheetViews>
    <sheetView tabSelected="1" zoomScale="73" zoomScaleNormal="73" workbookViewId="0">
      <selection activeCell="A90" sqref="A90:XFD94"/>
    </sheetView>
  </sheetViews>
  <sheetFormatPr defaultRowHeight="12.75" x14ac:dyDescent="0.2"/>
  <cols>
    <col min="1" max="1" width="45.7109375" style="1" customWidth="1"/>
    <col min="2" max="2" width="16.5703125" style="1" customWidth="1"/>
    <col min="3" max="3" width="18.28515625" style="1" customWidth="1"/>
    <col min="4" max="4" width="10.28515625" style="1" customWidth="1"/>
    <col min="5" max="5" width="17.85546875" style="1" customWidth="1"/>
    <col min="6" max="6" width="14" style="1" customWidth="1"/>
    <col min="7" max="8" width="15" style="1" customWidth="1"/>
    <col min="9" max="9" width="17.42578125" style="1" customWidth="1"/>
    <col min="10" max="10" width="16.7109375" style="1" customWidth="1"/>
    <col min="11" max="11" width="16.85546875" style="1" customWidth="1"/>
    <col min="12" max="12" width="11.42578125" style="1" customWidth="1"/>
    <col min="13" max="13" width="18.28515625" style="1" customWidth="1"/>
    <col min="14" max="14" width="16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4.25" x14ac:dyDescent="0.2">
      <c r="L2" s="3" t="s">
        <v>141</v>
      </c>
    </row>
    <row r="3" spans="1:14" ht="15.75" x14ac:dyDescent="0.25">
      <c r="A3" s="115" t="s">
        <v>10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 x14ac:dyDescent="0.3">
      <c r="A5" s="124" t="s">
        <v>126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8.75" x14ac:dyDescent="0.3">
      <c r="A6" s="124" t="s">
        <v>83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s="5" customFormat="1" ht="15.75" x14ac:dyDescent="0.25">
      <c r="A7" s="115"/>
      <c r="B7" s="115"/>
      <c r="C7" s="115"/>
      <c r="D7" s="115"/>
      <c r="E7" s="115"/>
      <c r="F7" s="115"/>
      <c r="G7" s="115"/>
      <c r="H7" s="115"/>
      <c r="I7" s="4"/>
      <c r="J7" s="4"/>
      <c r="M7" s="4" t="s">
        <v>3</v>
      </c>
      <c r="N7" s="6">
        <v>7225</v>
      </c>
    </row>
    <row r="8" spans="1:14" s="5" customFormat="1" ht="17.25" customHeight="1" x14ac:dyDescent="0.25">
      <c r="A8" s="7" t="s">
        <v>61</v>
      </c>
    </row>
    <row r="9" spans="1:14" s="5" customFormat="1" ht="8.25" customHeight="1" x14ac:dyDescent="0.2">
      <c r="A9" s="8"/>
    </row>
    <row r="10" spans="1:14" ht="15.75" customHeight="1" x14ac:dyDescent="0.2">
      <c r="A10" s="121" t="s">
        <v>54</v>
      </c>
      <c r="B10" s="101" t="s">
        <v>5</v>
      </c>
      <c r="C10" s="101" t="s">
        <v>6</v>
      </c>
      <c r="D10" s="101" t="s">
        <v>8</v>
      </c>
      <c r="E10" s="101" t="s">
        <v>9</v>
      </c>
      <c r="F10" s="101" t="s">
        <v>7</v>
      </c>
      <c r="G10" s="101" t="s">
        <v>66</v>
      </c>
      <c r="H10" s="101" t="s">
        <v>67</v>
      </c>
      <c r="I10" s="101" t="s">
        <v>68</v>
      </c>
      <c r="J10" s="101" t="s">
        <v>69</v>
      </c>
      <c r="K10" s="9" t="s">
        <v>1</v>
      </c>
      <c r="L10" s="10"/>
      <c r="M10" s="101" t="s">
        <v>70</v>
      </c>
      <c r="N10" s="101" t="s">
        <v>71</v>
      </c>
    </row>
    <row r="11" spans="1:14" ht="15.75" customHeight="1" x14ac:dyDescent="0.2">
      <c r="A11" s="122"/>
      <c r="B11" s="102"/>
      <c r="C11" s="102"/>
      <c r="D11" s="102"/>
      <c r="E11" s="102"/>
      <c r="F11" s="102"/>
      <c r="G11" s="102"/>
      <c r="H11" s="102"/>
      <c r="I11" s="102"/>
      <c r="J11" s="102"/>
      <c r="K11" s="143" t="s">
        <v>11</v>
      </c>
      <c r="L11" s="125" t="s">
        <v>12</v>
      </c>
      <c r="M11" s="102"/>
      <c r="N11" s="102"/>
    </row>
    <row r="12" spans="1:14" ht="96.75" customHeight="1" x14ac:dyDescent="0.2">
      <c r="A12" s="123"/>
      <c r="B12" s="103"/>
      <c r="C12" s="103"/>
      <c r="D12" s="103"/>
      <c r="E12" s="103"/>
      <c r="F12" s="103"/>
      <c r="G12" s="103"/>
      <c r="H12" s="103"/>
      <c r="I12" s="103"/>
      <c r="J12" s="103"/>
      <c r="K12" s="144"/>
      <c r="L12" s="126"/>
      <c r="M12" s="103"/>
      <c r="N12" s="103"/>
    </row>
    <row r="13" spans="1:14" ht="33" customHeight="1" x14ac:dyDescent="0.2">
      <c r="A13" s="11" t="s">
        <v>25</v>
      </c>
      <c r="B13" s="11" t="s">
        <v>26</v>
      </c>
      <c r="C13" s="11" t="s">
        <v>27</v>
      </c>
      <c r="D13" s="11" t="s">
        <v>28</v>
      </c>
      <c r="E13" s="11" t="s">
        <v>29</v>
      </c>
      <c r="F13" s="11" t="s">
        <v>30</v>
      </c>
      <c r="G13" s="11" t="s">
        <v>34</v>
      </c>
      <c r="H13" s="11" t="s">
        <v>35</v>
      </c>
      <c r="I13" s="11" t="s">
        <v>31</v>
      </c>
      <c r="J13" s="11" t="s">
        <v>48</v>
      </c>
      <c r="K13" s="11" t="s">
        <v>36</v>
      </c>
      <c r="L13" s="11" t="s">
        <v>37</v>
      </c>
      <c r="M13" s="11" t="s">
        <v>38</v>
      </c>
      <c r="N13" s="12" t="s">
        <v>39</v>
      </c>
    </row>
    <row r="14" spans="1:14" s="17" customFormat="1" ht="49.5" customHeight="1" x14ac:dyDescent="0.25">
      <c r="A14" s="59" t="s">
        <v>84</v>
      </c>
      <c r="B14" s="62">
        <v>12894000000</v>
      </c>
      <c r="C14" s="59" t="s">
        <v>94</v>
      </c>
      <c r="D14" s="64" t="s">
        <v>93</v>
      </c>
      <c r="E14" s="65" t="s">
        <v>96</v>
      </c>
      <c r="F14" s="66">
        <v>48264</v>
      </c>
      <c r="G14" s="14">
        <v>125506319.56</v>
      </c>
      <c r="H14" s="13">
        <v>0</v>
      </c>
      <c r="I14" s="72">
        <v>10085858.84</v>
      </c>
      <c r="J14" s="15">
        <f>+K14+L14</f>
        <v>2893978.07</v>
      </c>
      <c r="K14" s="72">
        <v>2893978.07</v>
      </c>
      <c r="L14" s="16"/>
      <c r="M14" s="15">
        <f>+J14+I14</f>
        <v>12979836.91</v>
      </c>
      <c r="N14" s="14">
        <v>111312031</v>
      </c>
    </row>
    <row r="15" spans="1:14" s="17" customFormat="1" ht="67.5" customHeight="1" x14ac:dyDescent="0.25">
      <c r="A15" s="59" t="s">
        <v>85</v>
      </c>
      <c r="B15" s="63">
        <v>105000000</v>
      </c>
      <c r="C15" s="59" t="s">
        <v>95</v>
      </c>
      <c r="D15" s="64" t="s">
        <v>92</v>
      </c>
      <c r="E15" s="65" t="s">
        <v>96</v>
      </c>
      <c r="F15" s="66">
        <v>49665</v>
      </c>
      <c r="G15" s="63">
        <v>173160114</v>
      </c>
      <c r="H15" s="18">
        <v>0</v>
      </c>
      <c r="I15" s="73">
        <v>11341464.640000001</v>
      </c>
      <c r="J15" s="15">
        <f>+K15+L15</f>
        <v>7344402.9000000004</v>
      </c>
      <c r="K15" s="73">
        <v>7344402.9000000004</v>
      </c>
      <c r="L15" s="20"/>
      <c r="M15" s="15">
        <f t="shared" ref="M15:M26" si="0">+J15+I15</f>
        <v>18685867.539999999</v>
      </c>
      <c r="N15" s="19">
        <f t="shared" ref="N15:N21" si="1">+G15-I15</f>
        <v>161818649.36000001</v>
      </c>
    </row>
    <row r="16" spans="1:14" s="17" customFormat="1" ht="48" customHeight="1" x14ac:dyDescent="0.25">
      <c r="A16" s="59" t="s">
        <v>86</v>
      </c>
      <c r="B16" s="63">
        <v>56000000</v>
      </c>
      <c r="C16" s="59" t="s">
        <v>95</v>
      </c>
      <c r="D16" s="64" t="s">
        <v>92</v>
      </c>
      <c r="E16" s="65" t="s">
        <v>96</v>
      </c>
      <c r="F16" s="67">
        <v>52397</v>
      </c>
      <c r="G16" s="63">
        <v>109526480</v>
      </c>
      <c r="H16" s="18">
        <v>0</v>
      </c>
      <c r="I16" s="19">
        <v>0</v>
      </c>
      <c r="J16" s="15">
        <f t="shared" ref="J16:J26" si="2">+K16+L16</f>
        <v>1789036.82</v>
      </c>
      <c r="K16" s="73">
        <v>1789036.82</v>
      </c>
      <c r="L16" s="20"/>
      <c r="M16" s="15">
        <f t="shared" si="0"/>
        <v>1789036.82</v>
      </c>
      <c r="N16" s="19">
        <f t="shared" si="1"/>
        <v>109526480</v>
      </c>
    </row>
    <row r="17" spans="1:16" s="17" customFormat="1" ht="45.75" customHeight="1" x14ac:dyDescent="0.25">
      <c r="A17" s="59" t="s">
        <v>87</v>
      </c>
      <c r="B17" s="64">
        <v>35803981</v>
      </c>
      <c r="C17" s="59" t="s">
        <v>95</v>
      </c>
      <c r="D17" s="64" t="s">
        <v>92</v>
      </c>
      <c r="E17" s="65" t="s">
        <v>96</v>
      </c>
      <c r="F17" s="66">
        <v>49192</v>
      </c>
      <c r="G17" s="63">
        <v>53866538</v>
      </c>
      <c r="H17" s="18">
        <v>0</v>
      </c>
      <c r="I17" s="73">
        <v>3591102.56</v>
      </c>
      <c r="J17" s="15">
        <f t="shared" si="2"/>
        <v>1885016.75</v>
      </c>
      <c r="K17" s="73">
        <v>1885016.75</v>
      </c>
      <c r="L17" s="20"/>
      <c r="M17" s="15">
        <f t="shared" si="0"/>
        <v>5476119.3100000005</v>
      </c>
      <c r="N17" s="19">
        <f>+G17-I17</f>
        <v>50275435.439999998</v>
      </c>
    </row>
    <row r="18" spans="1:16" s="17" customFormat="1" ht="48.75" customHeight="1" x14ac:dyDescent="0.25">
      <c r="A18" s="59" t="s">
        <v>88</v>
      </c>
      <c r="B18" s="63">
        <v>50000000</v>
      </c>
      <c r="C18" s="59" t="s">
        <v>95</v>
      </c>
      <c r="D18" s="64" t="s">
        <v>92</v>
      </c>
      <c r="E18" s="65" t="s">
        <v>96</v>
      </c>
      <c r="F18" s="66">
        <v>52047</v>
      </c>
      <c r="G18" s="63">
        <v>92333369</v>
      </c>
      <c r="H18" s="18">
        <v>0</v>
      </c>
      <c r="I18" s="73">
        <v>3866176</v>
      </c>
      <c r="J18" s="15">
        <f t="shared" si="2"/>
        <v>1850838.28</v>
      </c>
      <c r="K18" s="73">
        <v>1850838.28</v>
      </c>
      <c r="L18" s="20"/>
      <c r="M18" s="15">
        <f t="shared" si="0"/>
        <v>5717014.2800000003</v>
      </c>
      <c r="N18" s="19">
        <f>+G18-I18+1</f>
        <v>88467194</v>
      </c>
    </row>
    <row r="19" spans="1:16" s="17" customFormat="1" ht="45.75" customHeight="1" x14ac:dyDescent="0.25">
      <c r="A19" s="59" t="s">
        <v>89</v>
      </c>
      <c r="B19" s="63">
        <v>15000000</v>
      </c>
      <c r="C19" s="59" t="s">
        <v>95</v>
      </c>
      <c r="D19" s="64" t="s">
        <v>92</v>
      </c>
      <c r="E19" s="65" t="s">
        <v>96</v>
      </c>
      <c r="F19" s="66">
        <v>50861</v>
      </c>
      <c r="G19" s="63">
        <v>26348474</v>
      </c>
      <c r="H19" s="18">
        <v>0</v>
      </c>
      <c r="I19" s="73">
        <v>1386191.82</v>
      </c>
      <c r="J19" s="15">
        <f t="shared" si="2"/>
        <v>868715.52000000002</v>
      </c>
      <c r="K19" s="73">
        <v>868715.52000000002</v>
      </c>
      <c r="L19" s="20"/>
      <c r="M19" s="15">
        <f t="shared" si="0"/>
        <v>2254907.34</v>
      </c>
      <c r="N19" s="19">
        <f t="shared" si="1"/>
        <v>24962282.18</v>
      </c>
    </row>
    <row r="20" spans="1:16" s="17" customFormat="1" ht="48" customHeight="1" x14ac:dyDescent="0.25">
      <c r="A20" s="59" t="s">
        <v>90</v>
      </c>
      <c r="B20" s="63">
        <v>18000000</v>
      </c>
      <c r="C20" s="59" t="s">
        <v>95</v>
      </c>
      <c r="D20" s="64" t="s">
        <v>92</v>
      </c>
      <c r="E20" s="65" t="s">
        <v>96</v>
      </c>
      <c r="F20" s="66">
        <v>52086</v>
      </c>
      <c r="G20" s="63">
        <v>34137139</v>
      </c>
      <c r="H20" s="18">
        <v>0</v>
      </c>
      <c r="I20" s="73">
        <v>1204254</v>
      </c>
      <c r="J20" s="15">
        <f t="shared" si="2"/>
        <v>755925.02</v>
      </c>
      <c r="K20" s="73">
        <v>755925.02</v>
      </c>
      <c r="L20" s="20"/>
      <c r="M20" s="15">
        <f t="shared" si="0"/>
        <v>1960179.02</v>
      </c>
      <c r="N20" s="19">
        <f t="shared" si="1"/>
        <v>32932885</v>
      </c>
    </row>
    <row r="21" spans="1:16" s="17" customFormat="1" ht="60.75" customHeight="1" x14ac:dyDescent="0.25">
      <c r="A21" s="60" t="s">
        <v>91</v>
      </c>
      <c r="B21" s="63">
        <v>40000000</v>
      </c>
      <c r="C21" s="59" t="s">
        <v>95</v>
      </c>
      <c r="D21" s="64" t="s">
        <v>92</v>
      </c>
      <c r="E21" s="65" t="s">
        <v>96</v>
      </c>
      <c r="F21" s="66">
        <v>49188</v>
      </c>
      <c r="G21" s="63">
        <v>68750388</v>
      </c>
      <c r="H21" s="18">
        <v>0</v>
      </c>
      <c r="I21" s="73">
        <v>4741406.0199999996</v>
      </c>
      <c r="J21" s="15">
        <f t="shared" si="2"/>
        <v>704535.85</v>
      </c>
      <c r="K21" s="73">
        <v>704535.85</v>
      </c>
      <c r="L21" s="20"/>
      <c r="M21" s="15">
        <f t="shared" si="0"/>
        <v>5445941.8699999992</v>
      </c>
      <c r="N21" s="19">
        <f t="shared" si="1"/>
        <v>64008981.980000004</v>
      </c>
      <c r="P21" s="91"/>
    </row>
    <row r="22" spans="1:16" s="17" customFormat="1" ht="51" customHeight="1" x14ac:dyDescent="0.25">
      <c r="A22" s="71" t="s">
        <v>121</v>
      </c>
      <c r="B22" s="19">
        <v>22000000</v>
      </c>
      <c r="C22" s="59" t="s">
        <v>95</v>
      </c>
      <c r="D22" s="64" t="s">
        <v>92</v>
      </c>
      <c r="E22" s="65" t="s">
        <v>96</v>
      </c>
      <c r="F22" s="19">
        <v>52873</v>
      </c>
      <c r="G22" s="74">
        <v>43028260</v>
      </c>
      <c r="H22" s="18">
        <v>0</v>
      </c>
      <c r="I22" s="19">
        <v>0</v>
      </c>
      <c r="J22" s="15">
        <f t="shared" si="2"/>
        <v>154901.74</v>
      </c>
      <c r="K22" s="73">
        <v>154901.74</v>
      </c>
      <c r="L22" s="20"/>
      <c r="M22" s="15">
        <f t="shared" si="0"/>
        <v>154901.74</v>
      </c>
      <c r="N22" s="19">
        <f>+G22+H22-I22</f>
        <v>43028260</v>
      </c>
    </row>
    <row r="23" spans="1:16" s="17" customFormat="1" ht="35.25" customHeight="1" x14ac:dyDescent="0.25">
      <c r="A23" s="60" t="s">
        <v>122</v>
      </c>
      <c r="B23" s="64">
        <v>770000</v>
      </c>
      <c r="C23" s="59" t="s">
        <v>98</v>
      </c>
      <c r="D23" s="64" t="s">
        <v>99</v>
      </c>
      <c r="E23" s="65" t="s">
        <v>96</v>
      </c>
      <c r="F23" s="66">
        <v>43666</v>
      </c>
      <c r="G23" s="63"/>
      <c r="H23" s="18">
        <v>0</v>
      </c>
      <c r="I23" s="19">
        <v>0</v>
      </c>
      <c r="J23" s="15">
        <f t="shared" si="2"/>
        <v>0</v>
      </c>
      <c r="K23" s="19"/>
      <c r="L23" s="20"/>
      <c r="M23" s="15">
        <f t="shared" si="0"/>
        <v>0</v>
      </c>
      <c r="N23" s="19">
        <f>+G23+H23-I23</f>
        <v>0</v>
      </c>
    </row>
    <row r="24" spans="1:16" s="17" customFormat="1" ht="30" customHeight="1" x14ac:dyDescent="0.25">
      <c r="A24" s="61" t="s">
        <v>123</v>
      </c>
      <c r="B24" s="62">
        <v>68657</v>
      </c>
      <c r="C24" s="65" t="s">
        <v>100</v>
      </c>
      <c r="D24" s="64" t="s">
        <v>99</v>
      </c>
      <c r="E24" s="65" t="s">
        <v>96</v>
      </c>
      <c r="F24" s="68">
        <v>44222</v>
      </c>
      <c r="G24" s="19">
        <v>15084</v>
      </c>
      <c r="H24" s="18">
        <v>0</v>
      </c>
      <c r="I24" s="19">
        <v>14049</v>
      </c>
      <c r="J24" s="15">
        <f t="shared" si="2"/>
        <v>876</v>
      </c>
      <c r="K24" s="19">
        <v>876</v>
      </c>
      <c r="L24" s="20"/>
      <c r="M24" s="15">
        <f t="shared" si="0"/>
        <v>14925</v>
      </c>
      <c r="N24" s="19">
        <f>+G24-I24</f>
        <v>1035</v>
      </c>
    </row>
    <row r="25" spans="1:16" s="17" customFormat="1" ht="30" customHeight="1" x14ac:dyDescent="0.25">
      <c r="A25" s="61" t="s">
        <v>124</v>
      </c>
      <c r="B25" s="62">
        <v>7669</v>
      </c>
      <c r="C25" s="65" t="s">
        <v>101</v>
      </c>
      <c r="D25" s="64" t="s">
        <v>92</v>
      </c>
      <c r="E25" s="65" t="s">
        <v>96</v>
      </c>
      <c r="F25" s="69">
        <v>43769</v>
      </c>
      <c r="G25" s="19"/>
      <c r="H25" s="18">
        <v>0</v>
      </c>
      <c r="I25" s="19">
        <v>0</v>
      </c>
      <c r="J25" s="15">
        <f t="shared" si="2"/>
        <v>0</v>
      </c>
      <c r="K25" s="19"/>
      <c r="L25" s="20"/>
      <c r="M25" s="15">
        <f t="shared" si="0"/>
        <v>0</v>
      </c>
      <c r="N25" s="19">
        <f>+G25-I25</f>
        <v>0</v>
      </c>
    </row>
    <row r="26" spans="1:16" s="17" customFormat="1" ht="44.25" customHeight="1" x14ac:dyDescent="0.25">
      <c r="A26" s="61" t="s">
        <v>125</v>
      </c>
      <c r="B26" s="62">
        <v>67000000</v>
      </c>
      <c r="C26" s="59" t="s">
        <v>95</v>
      </c>
      <c r="D26" s="64" t="s">
        <v>92</v>
      </c>
      <c r="E26" s="65" t="s">
        <v>96</v>
      </c>
      <c r="F26" s="68">
        <v>51491</v>
      </c>
      <c r="G26" s="14">
        <v>0</v>
      </c>
      <c r="H26" s="14">
        <v>0</v>
      </c>
      <c r="I26" s="14">
        <v>0</v>
      </c>
      <c r="J26" s="15">
        <f t="shared" si="2"/>
        <v>0</v>
      </c>
      <c r="K26" s="14">
        <v>0</v>
      </c>
      <c r="L26" s="14">
        <v>0</v>
      </c>
      <c r="M26" s="15">
        <f t="shared" si="0"/>
        <v>0</v>
      </c>
      <c r="N26" s="14">
        <v>0</v>
      </c>
    </row>
    <row r="27" spans="1:16" s="17" customFormat="1" ht="21" customHeight="1" x14ac:dyDescent="0.25">
      <c r="A27" s="118" t="s">
        <v>2</v>
      </c>
      <c r="B27" s="119"/>
      <c r="C27" s="119"/>
      <c r="D27" s="119"/>
      <c r="E27" s="119"/>
      <c r="F27" s="120"/>
      <c r="G27" s="21">
        <f>SUM(G14:G26)</f>
        <v>726672165.55999994</v>
      </c>
      <c r="H27" s="21">
        <f>SUM(H14:H26)</f>
        <v>0</v>
      </c>
      <c r="I27" s="21">
        <f>SUM(I14:I26)</f>
        <v>36230502.879999995</v>
      </c>
      <c r="J27" s="21">
        <f>SUM(J14:J26)</f>
        <v>18248226.949999999</v>
      </c>
      <c r="K27" s="21">
        <f>SUM(K14:K26)</f>
        <v>18248226.949999999</v>
      </c>
      <c r="L27" s="21">
        <f>SUM(L14:L24)</f>
        <v>0</v>
      </c>
      <c r="M27" s="21">
        <f>SUM(M14:M26)</f>
        <v>54478729.830000006</v>
      </c>
      <c r="N27" s="21">
        <f>SUM(N14:N24)</f>
        <v>686333233.96000004</v>
      </c>
    </row>
    <row r="28" spans="1:16" s="17" customFormat="1" ht="15.75" x14ac:dyDescent="0.2">
      <c r="A28" s="22"/>
      <c r="B28" s="22"/>
      <c r="C28" s="22"/>
      <c r="D28" s="22"/>
      <c r="E28" s="22"/>
      <c r="F28" s="22"/>
      <c r="G28" s="22"/>
      <c r="H28" s="23"/>
      <c r="I28" s="23"/>
      <c r="J28" s="23"/>
      <c r="K28" s="23"/>
    </row>
    <row r="29" spans="1:16" ht="18.75" customHeight="1" x14ac:dyDescent="0.2">
      <c r="A29" s="58" t="s">
        <v>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6" ht="27" customHeight="1" x14ac:dyDescent="0.25">
      <c r="A30" s="116" t="s">
        <v>57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08"/>
      <c r="M30" s="108"/>
      <c r="N30" s="108"/>
    </row>
    <row r="31" spans="1:16" ht="26.25" customHeight="1" x14ac:dyDescent="0.2">
      <c r="A31" s="116" t="s">
        <v>137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  <row r="32" spans="1:16" ht="12.75" customHeight="1" x14ac:dyDescent="0.25">
      <c r="A32" s="116" t="s">
        <v>138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s="17" customFormat="1" ht="24.75" customHeight="1" x14ac:dyDescent="0.2">
      <c r="A33" s="116" t="s">
        <v>139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4" s="17" customFormat="1" ht="15" x14ac:dyDescent="0.25">
      <c r="A34" s="127" t="s">
        <v>140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</row>
    <row r="36" spans="1:14" ht="15.75" x14ac:dyDescent="0.25">
      <c r="A36" s="117" t="s">
        <v>47</v>
      </c>
      <c r="B36" s="117"/>
      <c r="C36" s="117"/>
    </row>
    <row r="37" spans="1:14" s="17" customFormat="1" ht="7.5" customHeight="1" x14ac:dyDescent="0.25">
      <c r="A37" s="24"/>
      <c r="B37" s="1"/>
      <c r="C37" s="1"/>
      <c r="D37" s="1"/>
      <c r="E37" s="1"/>
      <c r="F37" s="1"/>
      <c r="G37" s="1"/>
      <c r="H37" s="1"/>
      <c r="I37" s="1"/>
      <c r="J37" s="23"/>
      <c r="K37" s="23"/>
    </row>
    <row r="38" spans="1:14" s="17" customFormat="1" ht="122.25" customHeight="1" x14ac:dyDescent="0.2">
      <c r="A38" s="130" t="s">
        <v>42</v>
      </c>
      <c r="B38" s="136" t="s">
        <v>22</v>
      </c>
      <c r="C38" s="137"/>
      <c r="D38" s="138"/>
      <c r="E38" s="136" t="s">
        <v>23</v>
      </c>
      <c r="F38" s="137"/>
      <c r="G38" s="138"/>
      <c r="H38" s="130" t="s">
        <v>24</v>
      </c>
      <c r="I38" s="132" t="s">
        <v>128</v>
      </c>
      <c r="J38" s="130" t="s">
        <v>58</v>
      </c>
      <c r="K38" s="133" t="s">
        <v>132</v>
      </c>
      <c r="L38" s="132" t="s">
        <v>51</v>
      </c>
      <c r="M38" s="133"/>
    </row>
    <row r="39" spans="1:14" s="17" customFormat="1" ht="18" customHeight="1" x14ac:dyDescent="0.2">
      <c r="A39" s="131"/>
      <c r="B39" s="25" t="s">
        <v>56</v>
      </c>
      <c r="C39" s="25" t="s">
        <v>72</v>
      </c>
      <c r="D39" s="25" t="s">
        <v>127</v>
      </c>
      <c r="E39" s="25" t="s">
        <v>56</v>
      </c>
      <c r="F39" s="25" t="s">
        <v>72</v>
      </c>
      <c r="G39" s="25" t="s">
        <v>127</v>
      </c>
      <c r="H39" s="131"/>
      <c r="I39" s="134"/>
      <c r="J39" s="131"/>
      <c r="K39" s="135"/>
      <c r="L39" s="134"/>
      <c r="M39" s="135"/>
    </row>
    <row r="40" spans="1:14" s="17" customFormat="1" ht="27" customHeight="1" x14ac:dyDescent="0.2">
      <c r="A40" s="26" t="s">
        <v>40</v>
      </c>
      <c r="B40" s="27" t="s">
        <v>26</v>
      </c>
      <c r="C40" s="28" t="s">
        <v>27</v>
      </c>
      <c r="D40" s="26" t="s">
        <v>28</v>
      </c>
      <c r="E40" s="26" t="s">
        <v>29</v>
      </c>
      <c r="F40" s="26" t="s">
        <v>30</v>
      </c>
      <c r="G40" s="26" t="s">
        <v>34</v>
      </c>
      <c r="H40" s="29" t="s">
        <v>41</v>
      </c>
      <c r="I40" s="26" t="s">
        <v>31</v>
      </c>
      <c r="J40" s="27" t="s">
        <v>32</v>
      </c>
      <c r="K40" s="29" t="s">
        <v>33</v>
      </c>
      <c r="L40" s="139" t="s">
        <v>52</v>
      </c>
      <c r="M40" s="140"/>
    </row>
    <row r="41" spans="1:14" s="17" customFormat="1" ht="27" customHeight="1" x14ac:dyDescent="0.25">
      <c r="A41" s="30">
        <f>+B41+C41+D41+E41+F41+G41</f>
        <v>2071650984</v>
      </c>
      <c r="B41" s="70">
        <v>9482700</v>
      </c>
      <c r="C41" s="92">
        <v>9482700</v>
      </c>
      <c r="D41" s="93">
        <v>0</v>
      </c>
      <c r="E41" s="31">
        <v>640262080</v>
      </c>
      <c r="F41" s="93">
        <v>709273708</v>
      </c>
      <c r="G41" s="93">
        <v>703149796</v>
      </c>
      <c r="H41" s="30">
        <f>ROUND(+A41/3,0)</f>
        <v>690550328</v>
      </c>
      <c r="I41" s="31">
        <f>+I27+J27</f>
        <v>54478729.829999998</v>
      </c>
      <c r="J41" s="31"/>
      <c r="K41" s="30">
        <f>+I41-J41</f>
        <v>54478729.829999998</v>
      </c>
      <c r="L41" s="141">
        <f>(K41/H41)</f>
        <v>7.8891758675697851E-2</v>
      </c>
      <c r="M41" s="142"/>
    </row>
    <row r="42" spans="1:14" s="17" customFormat="1" ht="15.75" x14ac:dyDescent="0.25">
      <c r="A42" s="24"/>
      <c r="B42" s="1"/>
      <c r="C42" s="1"/>
      <c r="D42" s="1"/>
      <c r="E42" s="1"/>
      <c r="F42" s="1"/>
      <c r="G42" s="1"/>
      <c r="H42" s="1"/>
      <c r="I42" s="1"/>
      <c r="J42" s="23"/>
      <c r="K42" s="23"/>
    </row>
    <row r="43" spans="1:14" s="17" customFormat="1" ht="15.75" x14ac:dyDescent="0.2">
      <c r="A43" s="58" t="s">
        <v>0</v>
      </c>
      <c r="B43" s="1"/>
      <c r="C43" s="1"/>
      <c r="D43" s="1"/>
      <c r="E43" s="1"/>
      <c r="F43" s="1"/>
      <c r="G43" s="1"/>
      <c r="H43" s="1"/>
      <c r="I43" s="1"/>
      <c r="J43" s="23"/>
      <c r="K43" s="23"/>
    </row>
    <row r="44" spans="1:14" s="17" customFormat="1" ht="15" x14ac:dyDescent="0.25">
      <c r="A44" s="127" t="s">
        <v>59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</row>
    <row r="45" spans="1:14" s="17" customFormat="1" ht="15.75" customHeight="1" x14ac:dyDescent="0.25">
      <c r="A45" s="127" t="s">
        <v>73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</row>
    <row r="46" spans="1:14" s="32" customFormat="1" ht="15" customHeight="1" x14ac:dyDescent="0.25">
      <c r="A46" s="128" t="s">
        <v>60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</row>
    <row r="47" spans="1:14" s="33" customFormat="1" ht="15" x14ac:dyDescent="0.25">
      <c r="A47" s="128" t="s">
        <v>81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s="33" customFormat="1" ht="15" x14ac:dyDescent="0.25">
      <c r="A48" s="128" t="s">
        <v>80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s="17" customFormat="1" ht="15.75" x14ac:dyDescent="0.2">
      <c r="A49" s="1" t="s">
        <v>82</v>
      </c>
      <c r="B49" s="1"/>
      <c r="C49" s="1"/>
      <c r="D49" s="1"/>
      <c r="E49" s="1"/>
      <c r="F49" s="1"/>
      <c r="G49" s="1"/>
      <c r="H49" s="1"/>
      <c r="I49" s="1"/>
      <c r="J49" s="23"/>
      <c r="K49" s="23"/>
    </row>
    <row r="50" spans="1:14" s="17" customFormat="1" ht="19.5" customHeight="1" x14ac:dyDescent="0.25">
      <c r="A50" s="7" t="s">
        <v>4</v>
      </c>
      <c r="B50" s="22"/>
      <c r="C50" s="22"/>
      <c r="D50" s="22"/>
      <c r="E50" s="22"/>
      <c r="F50" s="22"/>
      <c r="G50" s="22"/>
      <c r="H50" s="1"/>
      <c r="I50" s="1"/>
      <c r="J50" s="23"/>
      <c r="K50" s="23"/>
    </row>
    <row r="51" spans="1:14" s="17" customFormat="1" ht="5.25" customHeight="1" x14ac:dyDescent="0.2">
      <c r="A51" s="8"/>
      <c r="B51" s="22"/>
      <c r="C51" s="22"/>
      <c r="D51" s="22"/>
      <c r="E51" s="22"/>
      <c r="F51" s="22"/>
      <c r="G51" s="22"/>
      <c r="H51" s="1"/>
      <c r="I51" s="1"/>
      <c r="J51" s="23"/>
      <c r="K51" s="23"/>
    </row>
    <row r="52" spans="1:14" s="17" customFormat="1" ht="117.75" customHeight="1" x14ac:dyDescent="0.2">
      <c r="A52" s="34" t="s">
        <v>16</v>
      </c>
      <c r="B52" s="34" t="s">
        <v>49</v>
      </c>
      <c r="C52" s="34" t="s">
        <v>21</v>
      </c>
      <c r="D52" s="34" t="s">
        <v>17</v>
      </c>
      <c r="E52" s="34" t="s">
        <v>43</v>
      </c>
      <c r="F52" s="34" t="s">
        <v>130</v>
      </c>
      <c r="G52" s="34" t="s">
        <v>131</v>
      </c>
      <c r="H52" s="1"/>
      <c r="I52" s="1"/>
      <c r="J52" s="35"/>
      <c r="K52" s="35"/>
    </row>
    <row r="53" spans="1:14" s="17" customFormat="1" x14ac:dyDescent="0.2">
      <c r="A53" s="36" t="s">
        <v>25</v>
      </c>
      <c r="B53" s="36" t="s">
        <v>26</v>
      </c>
      <c r="C53" s="36" t="s">
        <v>27</v>
      </c>
      <c r="D53" s="36" t="s">
        <v>28</v>
      </c>
      <c r="E53" s="36" t="s">
        <v>29</v>
      </c>
      <c r="F53" s="36" t="s">
        <v>30</v>
      </c>
      <c r="G53" s="36" t="s">
        <v>34</v>
      </c>
      <c r="H53" s="1"/>
      <c r="I53" s="1"/>
      <c r="J53" s="35"/>
      <c r="K53" s="35"/>
    </row>
    <row r="54" spans="1:14" s="17" customFormat="1" ht="61.5" customHeight="1" x14ac:dyDescent="0.25">
      <c r="A54" s="61" t="s">
        <v>97</v>
      </c>
      <c r="B54" s="14">
        <v>7187675</v>
      </c>
      <c r="C54" s="38">
        <v>43409</v>
      </c>
      <c r="D54" s="37" t="s">
        <v>103</v>
      </c>
      <c r="E54" s="37" t="s">
        <v>102</v>
      </c>
      <c r="F54" s="37"/>
      <c r="G54" s="37"/>
      <c r="H54" s="1"/>
      <c r="I54" s="1"/>
      <c r="J54" s="23"/>
      <c r="K54" s="23"/>
    </row>
    <row r="55" spans="1:14" s="35" customFormat="1" ht="24" customHeight="1" x14ac:dyDescent="0.25">
      <c r="A55" s="37" t="s">
        <v>14</v>
      </c>
      <c r="B55" s="14"/>
      <c r="C55" s="37"/>
      <c r="D55" s="37"/>
      <c r="E55" s="37"/>
      <c r="F55" s="37"/>
      <c r="G55" s="37"/>
      <c r="H55" s="1"/>
      <c r="I55" s="1"/>
      <c r="J55" s="23"/>
      <c r="K55" s="23"/>
    </row>
    <row r="56" spans="1:14" s="35" customFormat="1" ht="24" customHeight="1" x14ac:dyDescent="0.25">
      <c r="A56" s="37" t="s">
        <v>15</v>
      </c>
      <c r="B56" s="14"/>
      <c r="C56" s="37"/>
      <c r="D56" s="37"/>
      <c r="E56" s="37"/>
      <c r="F56" s="37"/>
      <c r="G56" s="37"/>
      <c r="H56" s="1"/>
      <c r="I56" s="1"/>
      <c r="J56" s="23"/>
      <c r="K56" s="23"/>
    </row>
    <row r="57" spans="1:14" s="35" customFormat="1" ht="20.25" customHeight="1" x14ac:dyDescent="0.2">
      <c r="A57" s="39"/>
      <c r="B57" s="40"/>
      <c r="C57" s="40"/>
      <c r="D57" s="40"/>
      <c r="E57" s="41" t="s">
        <v>2</v>
      </c>
      <c r="F57" s="42">
        <f>SUM(F54:F56)</f>
        <v>0</v>
      </c>
      <c r="G57" s="42">
        <f>SUM(G54:G56)</f>
        <v>0</v>
      </c>
      <c r="H57" s="1"/>
      <c r="I57" s="1"/>
      <c r="J57" s="23"/>
      <c r="K57" s="23"/>
    </row>
    <row r="58" spans="1:14" s="35" customFormat="1" ht="15.75" x14ac:dyDescent="0.2">
      <c r="H58" s="23"/>
      <c r="I58" s="23"/>
      <c r="J58" s="23"/>
      <c r="K58" s="23"/>
    </row>
    <row r="59" spans="1:14" s="35" customFormat="1" ht="15.75" x14ac:dyDescent="0.2">
      <c r="A59" s="90" t="s">
        <v>120</v>
      </c>
      <c r="H59" s="23"/>
      <c r="I59" s="23"/>
      <c r="J59" s="23"/>
      <c r="K59" s="23"/>
    </row>
    <row r="60" spans="1:14" s="35" customFormat="1" ht="15" x14ac:dyDescent="0.25">
      <c r="A60" s="127" t="s">
        <v>74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</row>
    <row r="61" spans="1:14" s="35" customFormat="1" ht="12" customHeight="1" x14ac:dyDescent="0.2">
      <c r="A61" s="1"/>
      <c r="H61" s="23"/>
      <c r="I61" s="23"/>
      <c r="J61" s="23"/>
      <c r="K61" s="23"/>
    </row>
    <row r="62" spans="1:14" s="35" customFormat="1" ht="15.75" x14ac:dyDescent="0.25">
      <c r="A62" s="7" t="s">
        <v>65</v>
      </c>
      <c r="H62" s="23"/>
      <c r="I62" s="23"/>
      <c r="J62" s="23"/>
      <c r="K62" s="23"/>
    </row>
    <row r="63" spans="1:14" s="35" customFormat="1" ht="15.75" x14ac:dyDescent="0.2">
      <c r="A63" s="1"/>
      <c r="H63" s="23"/>
      <c r="I63" s="23"/>
      <c r="J63" s="23"/>
      <c r="K63" s="23"/>
    </row>
    <row r="64" spans="1:14" s="35" customFormat="1" ht="110.25" customHeight="1" x14ac:dyDescent="0.2">
      <c r="A64" s="34" t="s">
        <v>75</v>
      </c>
      <c r="B64" s="34" t="s">
        <v>76</v>
      </c>
      <c r="C64" s="34" t="s">
        <v>77</v>
      </c>
      <c r="D64" s="104" t="s">
        <v>78</v>
      </c>
      <c r="E64" s="105"/>
      <c r="H64" s="23"/>
      <c r="I64" s="23"/>
      <c r="J64" s="23"/>
      <c r="K64" s="23"/>
    </row>
    <row r="65" spans="1:11" s="35" customFormat="1" ht="15.75" x14ac:dyDescent="0.2">
      <c r="A65" s="43" t="s">
        <v>25</v>
      </c>
      <c r="B65" s="43" t="s">
        <v>26</v>
      </c>
      <c r="C65" s="43" t="s">
        <v>27</v>
      </c>
      <c r="D65" s="106" t="s">
        <v>44</v>
      </c>
      <c r="E65" s="107"/>
      <c r="H65" s="23"/>
      <c r="I65" s="23"/>
      <c r="J65" s="23"/>
      <c r="K65" s="23"/>
    </row>
    <row r="66" spans="1:11" s="35" customFormat="1" ht="23.25" customHeight="1" x14ac:dyDescent="0.25">
      <c r="A66" s="44"/>
      <c r="B66" s="45"/>
      <c r="C66" s="45"/>
      <c r="D66" s="99" t="e">
        <f>+A66/(+B66+C66)</f>
        <v>#DIV/0!</v>
      </c>
      <c r="E66" s="100"/>
      <c r="F66" s="46"/>
      <c r="G66" s="46"/>
      <c r="H66" s="23"/>
      <c r="I66" s="23"/>
      <c r="J66" s="23"/>
      <c r="K66" s="23"/>
    </row>
    <row r="67" spans="1:11" s="35" customFormat="1" ht="13.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</row>
    <row r="68" spans="1:11" s="35" customFormat="1" ht="15.75" x14ac:dyDescent="0.25">
      <c r="A68" s="7" t="s">
        <v>62</v>
      </c>
      <c r="B68" s="22"/>
      <c r="C68" s="22"/>
      <c r="D68" s="22"/>
      <c r="E68" s="22"/>
      <c r="F68" s="22"/>
      <c r="G68" s="22"/>
      <c r="H68" s="23"/>
      <c r="I68" s="23"/>
      <c r="J68" s="23"/>
      <c r="K68" s="23"/>
    </row>
    <row r="69" spans="1:11" s="35" customFormat="1" ht="11.25" customHeight="1" x14ac:dyDescent="0.2">
      <c r="A69" s="8"/>
      <c r="B69" s="22"/>
      <c r="C69" s="22"/>
      <c r="D69" s="22"/>
      <c r="E69" s="22"/>
      <c r="F69" s="22"/>
      <c r="G69" s="22"/>
      <c r="H69" s="23"/>
      <c r="I69" s="23"/>
      <c r="J69" s="23"/>
      <c r="K69" s="23"/>
    </row>
    <row r="70" spans="1:11" s="17" customFormat="1" ht="15.75" customHeight="1" x14ac:dyDescent="0.2">
      <c r="A70" s="112" t="s">
        <v>55</v>
      </c>
      <c r="B70" s="112" t="s">
        <v>53</v>
      </c>
      <c r="C70" s="101" t="s">
        <v>5</v>
      </c>
      <c r="D70" s="101" t="s">
        <v>64</v>
      </c>
      <c r="E70" s="101" t="s">
        <v>8</v>
      </c>
      <c r="F70" s="101" t="s">
        <v>50</v>
      </c>
      <c r="G70" s="101" t="s">
        <v>133</v>
      </c>
      <c r="H70" s="101" t="s">
        <v>67</v>
      </c>
      <c r="I70" s="101" t="s">
        <v>134</v>
      </c>
      <c r="J70" s="101" t="s">
        <v>135</v>
      </c>
      <c r="K70" s="101" t="s">
        <v>136</v>
      </c>
    </row>
    <row r="71" spans="1:11" s="17" customFormat="1" ht="12.75" customHeight="1" x14ac:dyDescent="0.2">
      <c r="A71" s="113"/>
      <c r="B71" s="113"/>
      <c r="C71" s="102"/>
      <c r="D71" s="102"/>
      <c r="E71" s="102"/>
      <c r="F71" s="102"/>
      <c r="G71" s="102"/>
      <c r="H71" s="102"/>
      <c r="I71" s="102"/>
      <c r="J71" s="102"/>
      <c r="K71" s="102"/>
    </row>
    <row r="72" spans="1:11" s="17" customFormat="1" ht="69.75" customHeight="1" x14ac:dyDescent="0.2">
      <c r="A72" s="114"/>
      <c r="B72" s="114"/>
      <c r="C72" s="103"/>
      <c r="D72" s="103"/>
      <c r="E72" s="103"/>
      <c r="F72" s="103"/>
      <c r="G72" s="103"/>
      <c r="H72" s="103"/>
      <c r="I72" s="103"/>
      <c r="J72" s="103"/>
      <c r="K72" s="103"/>
    </row>
    <row r="73" spans="1:11" s="17" customFormat="1" ht="15.75" x14ac:dyDescent="0.2">
      <c r="A73" s="11" t="s">
        <v>25</v>
      </c>
      <c r="B73" s="11" t="s">
        <v>26</v>
      </c>
      <c r="C73" s="11" t="s">
        <v>27</v>
      </c>
      <c r="D73" s="11" t="s">
        <v>28</v>
      </c>
      <c r="E73" s="11" t="s">
        <v>30</v>
      </c>
      <c r="F73" s="11" t="s">
        <v>34</v>
      </c>
      <c r="G73" s="11" t="s">
        <v>35</v>
      </c>
      <c r="H73" s="11" t="s">
        <v>31</v>
      </c>
      <c r="I73" s="11" t="s">
        <v>46</v>
      </c>
      <c r="J73" s="47" t="s">
        <v>36</v>
      </c>
      <c r="K73" s="48" t="s">
        <v>37</v>
      </c>
    </row>
    <row r="74" spans="1:11" s="17" customFormat="1" ht="47.25" customHeight="1" x14ac:dyDescent="0.25">
      <c r="A74" s="76" t="s">
        <v>104</v>
      </c>
      <c r="B74" s="76" t="s">
        <v>118</v>
      </c>
      <c r="C74" s="86">
        <v>552292.04</v>
      </c>
      <c r="D74" s="81" t="s">
        <v>115</v>
      </c>
      <c r="E74" s="82" t="s">
        <v>117</v>
      </c>
      <c r="F74" s="83">
        <v>45526</v>
      </c>
      <c r="G74" s="87">
        <v>319748</v>
      </c>
      <c r="H74" s="19">
        <v>0</v>
      </c>
      <c r="I74" s="19">
        <v>58136</v>
      </c>
      <c r="J74" s="19">
        <v>8381</v>
      </c>
      <c r="K74" s="89">
        <f>+G74-I74</f>
        <v>261612</v>
      </c>
    </row>
    <row r="75" spans="1:11" s="17" customFormat="1" ht="51" customHeight="1" x14ac:dyDescent="0.25">
      <c r="A75" s="77" t="s">
        <v>105</v>
      </c>
      <c r="B75" s="77" t="s">
        <v>106</v>
      </c>
      <c r="C75" s="86">
        <v>462498.06</v>
      </c>
      <c r="D75" s="81" t="s">
        <v>115</v>
      </c>
      <c r="E75" s="82" t="s">
        <v>117</v>
      </c>
      <c r="F75" s="83">
        <v>45769</v>
      </c>
      <c r="G75" s="87">
        <v>262498</v>
      </c>
      <c r="H75" s="19">
        <v>0</v>
      </c>
      <c r="I75" s="19">
        <v>50000</v>
      </c>
      <c r="J75" s="19">
        <v>6421</v>
      </c>
      <c r="K75" s="89">
        <f>+G75-I75</f>
        <v>212498</v>
      </c>
    </row>
    <row r="76" spans="1:11" s="17" customFormat="1" ht="33" customHeight="1" x14ac:dyDescent="0.25">
      <c r="A76" s="77" t="s">
        <v>107</v>
      </c>
      <c r="B76" s="77" t="s">
        <v>111</v>
      </c>
      <c r="C76" s="86">
        <v>200000</v>
      </c>
      <c r="D76" s="81" t="s">
        <v>116</v>
      </c>
      <c r="E76" s="82" t="s">
        <v>117</v>
      </c>
      <c r="F76" s="83">
        <v>42320</v>
      </c>
      <c r="G76" s="87">
        <v>200000</v>
      </c>
      <c r="H76" s="19">
        <v>0</v>
      </c>
      <c r="I76" s="19">
        <v>0</v>
      </c>
      <c r="J76" s="19">
        <v>0</v>
      </c>
      <c r="K76" s="89">
        <f>+G76-I76</f>
        <v>200000</v>
      </c>
    </row>
    <row r="77" spans="1:11" s="17" customFormat="1" ht="45" customHeight="1" x14ac:dyDescent="0.25">
      <c r="A77" s="78" t="s">
        <v>108</v>
      </c>
      <c r="B77" s="76" t="s">
        <v>112</v>
      </c>
      <c r="C77" s="65">
        <v>425767.52</v>
      </c>
      <c r="D77" s="81" t="s">
        <v>115</v>
      </c>
      <c r="E77" s="82" t="s">
        <v>117</v>
      </c>
      <c r="F77" s="83">
        <v>45738</v>
      </c>
      <c r="G77" s="87">
        <v>241652</v>
      </c>
      <c r="H77" s="19">
        <v>0</v>
      </c>
      <c r="I77" s="19">
        <v>46029</v>
      </c>
      <c r="J77" s="19">
        <v>5922</v>
      </c>
      <c r="K77" s="89">
        <f>+G77-I77</f>
        <v>195623</v>
      </c>
    </row>
    <row r="78" spans="1:11" s="17" customFormat="1" ht="36" customHeight="1" x14ac:dyDescent="0.25">
      <c r="A78" s="78" t="s">
        <v>109</v>
      </c>
      <c r="B78" s="76" t="s">
        <v>113</v>
      </c>
      <c r="C78" s="65">
        <v>499845</v>
      </c>
      <c r="D78" s="81" t="s">
        <v>116</v>
      </c>
      <c r="E78" s="82" t="s">
        <v>117</v>
      </c>
      <c r="F78" s="83">
        <v>42735</v>
      </c>
      <c r="G78" s="87">
        <v>384496</v>
      </c>
      <c r="H78" s="19">
        <v>0</v>
      </c>
      <c r="I78" s="19">
        <v>57674</v>
      </c>
      <c r="J78" s="19">
        <v>8644</v>
      </c>
      <c r="K78" s="89">
        <f>+G78-I78</f>
        <v>326822</v>
      </c>
    </row>
    <row r="79" spans="1:11" s="17" customFormat="1" ht="47.25" customHeight="1" x14ac:dyDescent="0.25">
      <c r="A79" s="78" t="s">
        <v>110</v>
      </c>
      <c r="B79" s="79" t="s">
        <v>114</v>
      </c>
      <c r="C79" s="80">
        <v>200000</v>
      </c>
      <c r="D79" s="80" t="s">
        <v>119</v>
      </c>
      <c r="E79" s="82" t="s">
        <v>117</v>
      </c>
      <c r="F79" s="88">
        <v>44032</v>
      </c>
      <c r="G79" s="87">
        <v>0</v>
      </c>
      <c r="H79" s="19">
        <v>714283</v>
      </c>
      <c r="I79" s="19">
        <v>714283</v>
      </c>
      <c r="J79" s="19">
        <v>1739</v>
      </c>
      <c r="K79" s="89">
        <f>+G79+H79-I79</f>
        <v>0</v>
      </c>
    </row>
    <row r="80" spans="1:11" s="35" customFormat="1" ht="21.75" customHeight="1" x14ac:dyDescent="0.25">
      <c r="A80" s="39"/>
      <c r="B80" s="49"/>
      <c r="C80" s="49"/>
      <c r="D80" s="49"/>
      <c r="E80" s="50"/>
      <c r="F80" s="21">
        <f>SUM(F74:F76)</f>
        <v>133615</v>
      </c>
      <c r="G80" s="21">
        <f>SUM(G74:G79)</f>
        <v>1408394</v>
      </c>
      <c r="H80" s="21">
        <f t="shared" ref="H80:J80" si="3">SUM(H74:H76)</f>
        <v>0</v>
      </c>
      <c r="I80" s="21">
        <f t="shared" si="3"/>
        <v>108136</v>
      </c>
      <c r="J80" s="51">
        <f t="shared" si="3"/>
        <v>14802</v>
      </c>
      <c r="K80" s="51">
        <f>SUM(K74:K79)</f>
        <v>1196555</v>
      </c>
    </row>
    <row r="81" spans="1:13" s="35" customFormat="1" ht="15.75" x14ac:dyDescent="0.2">
      <c r="A81" s="22"/>
      <c r="B81" s="22"/>
      <c r="C81" s="22"/>
      <c r="D81" s="22"/>
      <c r="E81" s="22"/>
      <c r="F81" s="22"/>
      <c r="G81" s="22"/>
      <c r="H81" s="23"/>
      <c r="I81" s="23"/>
      <c r="J81" s="23"/>
      <c r="K81" s="23"/>
    </row>
    <row r="82" spans="1:13" s="35" customFormat="1" ht="15.75" x14ac:dyDescent="0.25">
      <c r="A82" s="7" t="s">
        <v>63</v>
      </c>
      <c r="B82" s="22"/>
      <c r="C82" s="22"/>
      <c r="D82" s="22"/>
      <c r="E82" s="22"/>
      <c r="F82" s="22"/>
      <c r="G82" s="22"/>
      <c r="H82" s="23"/>
      <c r="I82" s="23"/>
      <c r="J82" s="1"/>
      <c r="K82" s="1"/>
      <c r="L82" s="1"/>
    </row>
    <row r="83" spans="1:13" s="35" customFormat="1" ht="15.75" x14ac:dyDescent="0.2">
      <c r="A83" s="8"/>
      <c r="B83" s="22"/>
      <c r="C83" s="22"/>
      <c r="D83" s="22"/>
      <c r="E83" s="22"/>
      <c r="F83" s="22"/>
      <c r="G83" s="22"/>
      <c r="H83" s="23"/>
      <c r="I83" s="23"/>
      <c r="J83" s="1"/>
      <c r="K83" s="1"/>
      <c r="L83" s="1"/>
    </row>
    <row r="84" spans="1:13" s="17" customFormat="1" ht="99.75" customHeight="1" x14ac:dyDescent="0.2">
      <c r="A84" s="52" t="s">
        <v>16</v>
      </c>
      <c r="B84" s="34" t="s">
        <v>19</v>
      </c>
      <c r="C84" s="34" t="s">
        <v>18</v>
      </c>
      <c r="D84" s="34" t="s">
        <v>45</v>
      </c>
      <c r="E84" s="34" t="s">
        <v>20</v>
      </c>
      <c r="F84" s="34" t="s">
        <v>79</v>
      </c>
      <c r="G84" s="34" t="s">
        <v>129</v>
      </c>
      <c r="H84" s="35"/>
      <c r="I84" s="35"/>
      <c r="J84" s="1"/>
      <c r="K84" s="1"/>
      <c r="L84" s="1"/>
    </row>
    <row r="85" spans="1:13" s="17" customFormat="1" x14ac:dyDescent="0.2">
      <c r="A85" s="11" t="s">
        <v>25</v>
      </c>
      <c r="B85" s="11" t="s">
        <v>26</v>
      </c>
      <c r="C85" s="11" t="s">
        <v>27</v>
      </c>
      <c r="D85" s="11" t="s">
        <v>28</v>
      </c>
      <c r="E85" s="11" t="s">
        <v>29</v>
      </c>
      <c r="F85" s="11" t="s">
        <v>30</v>
      </c>
      <c r="G85" s="12" t="s">
        <v>34</v>
      </c>
      <c r="H85" s="35"/>
      <c r="I85" s="35"/>
      <c r="J85" s="1"/>
      <c r="K85" s="1"/>
      <c r="L85" s="1"/>
    </row>
    <row r="86" spans="1:13" s="17" customFormat="1" ht="20.25" customHeight="1" x14ac:dyDescent="0.2">
      <c r="A86" s="53" t="s">
        <v>13</v>
      </c>
      <c r="B86" s="54"/>
      <c r="C86" s="53"/>
      <c r="D86" s="53"/>
      <c r="E86" s="53"/>
      <c r="F86" s="53"/>
      <c r="G86" s="53"/>
      <c r="H86" s="23"/>
      <c r="I86" s="23"/>
      <c r="J86" s="1"/>
      <c r="K86" s="1"/>
      <c r="L86" s="1"/>
    </row>
    <row r="87" spans="1:13" ht="20.25" customHeight="1" x14ac:dyDescent="0.2">
      <c r="A87" s="53" t="s">
        <v>14</v>
      </c>
      <c r="B87" s="54"/>
      <c r="C87" s="53"/>
      <c r="D87" s="53"/>
      <c r="E87" s="53"/>
      <c r="F87" s="53"/>
      <c r="G87" s="53"/>
      <c r="H87" s="23"/>
      <c r="I87" s="23"/>
    </row>
    <row r="88" spans="1:13" ht="20.25" customHeight="1" x14ac:dyDescent="0.2">
      <c r="A88" s="53" t="s">
        <v>15</v>
      </c>
      <c r="B88" s="54"/>
      <c r="C88" s="53"/>
      <c r="D88" s="53"/>
      <c r="E88" s="53"/>
      <c r="F88" s="53"/>
      <c r="G88" s="53"/>
      <c r="H88" s="23"/>
      <c r="I88" s="23"/>
    </row>
    <row r="89" spans="1:13" ht="20.25" customHeight="1" x14ac:dyDescent="0.2">
      <c r="A89" s="39"/>
      <c r="B89" s="55"/>
      <c r="C89" s="55"/>
      <c r="D89" s="55"/>
      <c r="E89" s="56"/>
      <c r="F89" s="57">
        <f>SUM(F86:F88)</f>
        <v>0</v>
      </c>
      <c r="G89" s="57">
        <f>SUM(G86:G88)</f>
        <v>0</v>
      </c>
      <c r="H89" s="23"/>
      <c r="I89" s="23"/>
    </row>
    <row r="90" spans="1:13" ht="26.25" customHeight="1" x14ac:dyDescent="0.25">
      <c r="A90" s="109"/>
      <c r="B90" s="110"/>
      <c r="C90" s="110"/>
      <c r="D90" s="110"/>
      <c r="E90" s="110"/>
      <c r="J90" s="96"/>
      <c r="K90" s="108"/>
      <c r="L90" s="108"/>
      <c r="M90" s="108"/>
    </row>
    <row r="91" spans="1:13" ht="17.25" customHeight="1" x14ac:dyDescent="0.25">
      <c r="A91" s="84"/>
      <c r="B91" s="85"/>
      <c r="C91" s="85"/>
      <c r="D91" s="85"/>
      <c r="E91" s="85"/>
      <c r="H91" s="96"/>
      <c r="I91" s="96"/>
      <c r="J91" s="96"/>
      <c r="K91" s="96"/>
      <c r="L91" s="75"/>
      <c r="M91" s="75"/>
    </row>
    <row r="92" spans="1:13" ht="16.5" customHeight="1" x14ac:dyDescent="0.25">
      <c r="A92" s="111"/>
      <c r="B92" s="111"/>
      <c r="C92" s="111"/>
      <c r="D92" s="111"/>
      <c r="E92" s="111"/>
      <c r="F92" s="5"/>
      <c r="J92" s="97"/>
      <c r="K92" s="108"/>
      <c r="L92" s="108"/>
      <c r="M92" s="108"/>
    </row>
    <row r="93" spans="1:13" ht="15.75" customHeight="1" x14ac:dyDescent="0.25">
      <c r="B93" s="94"/>
      <c r="C93" s="95"/>
      <c r="D93" s="95"/>
      <c r="E93" s="95"/>
      <c r="F93" s="95"/>
      <c r="H93" s="97"/>
      <c r="I93" s="98"/>
      <c r="J93" s="98"/>
      <c r="K93" s="98"/>
      <c r="L93" s="98"/>
    </row>
    <row r="94" spans="1:13" ht="15" x14ac:dyDescent="0.25">
      <c r="B94" s="84"/>
      <c r="C94" s="85"/>
      <c r="D94" s="85"/>
      <c r="E94" s="85"/>
      <c r="F94" s="85"/>
    </row>
  </sheetData>
  <mergeCells count="62">
    <mergeCell ref="L41:M41"/>
    <mergeCell ref="J10:J12"/>
    <mergeCell ref="K11:K12"/>
    <mergeCell ref="I10:I12"/>
    <mergeCell ref="D10:D12"/>
    <mergeCell ref="E10:E12"/>
    <mergeCell ref="F10:F12"/>
    <mergeCell ref="G10:G12"/>
    <mergeCell ref="H10:H12"/>
    <mergeCell ref="A32:N32"/>
    <mergeCell ref="A60:N60"/>
    <mergeCell ref="A34:N34"/>
    <mergeCell ref="A44:N44"/>
    <mergeCell ref="A45:N45"/>
    <mergeCell ref="A47:N47"/>
    <mergeCell ref="A48:N48"/>
    <mergeCell ref="H38:H39"/>
    <mergeCell ref="L38:M39"/>
    <mergeCell ref="B38:D38"/>
    <mergeCell ref="E38:G38"/>
    <mergeCell ref="I38:I39"/>
    <mergeCell ref="J38:J39"/>
    <mergeCell ref="K38:K39"/>
    <mergeCell ref="A46:K46"/>
    <mergeCell ref="A38:A39"/>
    <mergeCell ref="L40:M40"/>
    <mergeCell ref="A3:N3"/>
    <mergeCell ref="A31:K31"/>
    <mergeCell ref="A33:K33"/>
    <mergeCell ref="A36:C36"/>
    <mergeCell ref="A27:F27"/>
    <mergeCell ref="A7:H7"/>
    <mergeCell ref="A10:A12"/>
    <mergeCell ref="B10:B12"/>
    <mergeCell ref="C10:C12"/>
    <mergeCell ref="A30:N30"/>
    <mergeCell ref="A5:N5"/>
    <mergeCell ref="A6:N6"/>
    <mergeCell ref="M10:M12"/>
    <mergeCell ref="N10:N12"/>
    <mergeCell ref="L11:L12"/>
    <mergeCell ref="D64:E64"/>
    <mergeCell ref="D65:E65"/>
    <mergeCell ref="H70:H72"/>
    <mergeCell ref="J90:M90"/>
    <mergeCell ref="J92:M92"/>
    <mergeCell ref="A90:E90"/>
    <mergeCell ref="A92:E92"/>
    <mergeCell ref="A70:A72"/>
    <mergeCell ref="E70:E72"/>
    <mergeCell ref="F70:F72"/>
    <mergeCell ref="I70:I72"/>
    <mergeCell ref="B70:B72"/>
    <mergeCell ref="C70:C72"/>
    <mergeCell ref="D70:D72"/>
    <mergeCell ref="K70:K72"/>
    <mergeCell ref="J70:J72"/>
    <mergeCell ref="B93:F93"/>
    <mergeCell ref="H91:K91"/>
    <mergeCell ref="H93:L93"/>
    <mergeCell ref="D66:E66"/>
    <mergeCell ref="G70:G72"/>
  </mergeCells>
  <conditionalFormatting sqref="I41">
    <cfRule type="cellIs" dxfId="0" priority="1" stopIfTrue="1" operator="lessThan">
      <formula>$J$8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NGrigorova</cp:lastModifiedBy>
  <cp:lastPrinted>2019-01-02T14:14:59Z</cp:lastPrinted>
  <dcterms:created xsi:type="dcterms:W3CDTF">2016-06-20T13:38:46Z</dcterms:created>
  <dcterms:modified xsi:type="dcterms:W3CDTF">2021-07-01T10:43:13Z</dcterms:modified>
</cp:coreProperties>
</file>